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hammadAnwar\Documents\Cursor Projects\muhammad-anwar-site\public\templates\"/>
    </mc:Choice>
  </mc:AlternateContent>
  <xr:revisionPtr revIDLastSave="0" documentId="13_ncr:1_{D030A1D0-923F-4565-BEE7-0F3198DA194C}" xr6:coauthVersionLast="47" xr6:coauthVersionMax="47" xr10:uidLastSave="{00000000-0000-0000-0000-000000000000}"/>
  <workbookProtection workbookPassword="9F76" lockStructure="1"/>
  <bookViews>
    <workbookView xWindow="-98" yWindow="-98" windowWidth="21795" windowHeight="12975" xr2:uid="{00000000-000D-0000-FFFF-FFFF00000000}"/>
  </bookViews>
  <sheets>
    <sheet name="Introduction" sheetId="1" r:id="rId1"/>
    <sheet name="Audit Plan" sheetId="2" r:id="rId2"/>
    <sheet name="Clauses 4-10" sheetId="3" r:id="rId3"/>
    <sheet name="Annex A Controls" sheetId="4" r:id="rId4"/>
    <sheet name="Findings &amp; CAP" sheetId="5" r:id="rId5"/>
    <sheet name="Dashboard" sheetId="6" r:id="rId6"/>
  </sheets>
  <definedNames>
    <definedName name="_xlnm._FilterDatabase" localSheetId="3" hidden="1">'Annex A Controls'!$A$5:$I$98</definedName>
    <definedName name="_xlnm._FilterDatabase" localSheetId="2" hidden="1">'Clauses 4-10'!$A$5:$H$30</definedName>
    <definedName name="_xlnm._FilterDatabase" localSheetId="4" hidden="1">'Findings &amp; CAP'!$A$5:$M$106</definedName>
    <definedName name="_xlnm.Print_Area" localSheetId="0">Introduction!$A$1:$H$51</definedName>
    <definedName name="_xlnm.Print_Titles" localSheetId="3">'Annex A Controls'!$5:$5</definedName>
    <definedName name="_xlnm.Print_Titles" localSheetId="1">'Audit Plan'!$20:$20</definedName>
    <definedName name="_xlnm.Print_Titles" localSheetId="2">'Clauses 4-10'!$5:$5</definedName>
    <definedName name="_xlnm.Print_Titles" localSheetId="4">'Findings &amp; CAP'!$5:$5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6" l="1"/>
  <c r="C30" i="6"/>
  <c r="B30" i="6"/>
  <c r="D29" i="6"/>
  <c r="C29" i="6"/>
  <c r="B29" i="6"/>
  <c r="D28" i="6"/>
  <c r="C28" i="6"/>
  <c r="B28" i="6"/>
  <c r="B23" i="6"/>
  <c r="B22" i="6"/>
  <c r="B21" i="6"/>
  <c r="B20" i="6"/>
  <c r="B19" i="6"/>
  <c r="B18" i="6"/>
  <c r="C12" i="6"/>
  <c r="D12" i="6" s="1"/>
  <c r="B12" i="6"/>
  <c r="C11" i="6"/>
  <c r="B11" i="6"/>
  <c r="D11" i="6" s="1"/>
  <c r="C10" i="6"/>
  <c r="B10" i="6"/>
  <c r="C9" i="6"/>
  <c r="B9" i="6"/>
  <c r="C8" i="6"/>
  <c r="B8" i="6"/>
  <c r="C7" i="6"/>
  <c r="D7" i="6" s="1"/>
  <c r="B7" i="6"/>
  <c r="B13" i="6" s="1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D31" i="6" s="1"/>
  <c r="D9" i="6" l="1"/>
  <c r="D10" i="6"/>
  <c r="C13" i="6"/>
  <c r="D8" i="6"/>
  <c r="D13" i="6" s="1"/>
</calcChain>
</file>

<file path=xl/sharedStrings.xml><?xml version="1.0" encoding="utf-8"?>
<sst xmlns="http://schemas.openxmlformats.org/spreadsheetml/2006/main" count="519" uniqueCount="394">
  <si>
    <t>CYBER · GRC · AI ASSURANCE  ·  FREE TEMPLATE</t>
  </si>
  <si>
    <t>ISO/IEC 27001:2022 Internal Audit Workbook</t>
  </si>
  <si>
    <t>A structured workbook to plan and run ISO/IEC 27001:2022 internal audits — clauses 4–10, all 93 Annex A controls, findings and corrective actions, with a live dashboard.</t>
  </si>
  <si>
    <t>ABOUT THIS WORKBOOK</t>
  </si>
  <si>
    <t>Designed for internal auditors, ISMS managers and consultants preparing for surveillance or certification audits. Record evidence and results as you go; the Dashboard updates automatically.</t>
  </si>
  <si>
    <t>Clause and control titles are abbreviated for reference only. Always audit against your licensed copy of ISO/IEC 27001:2022 and your organisation's Statement of Applicability.</t>
  </si>
  <si>
    <t>HOW TO USE IT</t>
  </si>
  <si>
    <t>1.  Complete the Audit Plan tab: organisation, scope, criteria, team and schedule.</t>
  </si>
  <si>
    <t>2.  On Annex A Controls, set Applicable (SoA) and Implementation status for each control from your Statement of Applicability.</t>
  </si>
  <si>
    <t>3.  During the audit, record evidence reviewed and the Result for each clause and applicable control.</t>
  </si>
  <si>
    <t>4.  Log every nonconformity and opportunity for improvement on Findings &amp; CAP, with a reference (e.g. NC-001) that you also enter in the Finding ref column.</t>
  </si>
  <si>
    <t>5.  Agree root causes, corrective actions, owners and due dates with auditees. Days overdue calculates automatically.</t>
  </si>
  <si>
    <t>6.  Review the Dashboard for conformity rates, SoA coverage and open actions — ready for the closing meeting and management review.</t>
  </si>
  <si>
    <t>WHAT'S IN EACH TAB</t>
  </si>
  <si>
    <t>Audit Plan</t>
  </si>
  <si>
    <t>Audit details, scope, criteria, team and the audit schedule.</t>
  </si>
  <si>
    <t>Clauses 4-10</t>
  </si>
  <si>
    <t>The 25 management-system requirements with guidance questions, evidence and result.</t>
  </si>
  <si>
    <t>Annex A Controls</t>
  </si>
  <si>
    <t>All 93 ISO/IEC 27001:2022 Annex A controls across the four themes, with SoA applicability, implementation status and result.</t>
  </si>
  <si>
    <t>Findings &amp; CAP</t>
  </si>
  <si>
    <t>Nonconformity and OFI register with root cause, corrective action, owner, due date, status and overdue tracking.</t>
  </si>
  <si>
    <t>Dashboard</t>
  </si>
  <si>
    <t>Live summary of results, conformity rate, SoA coverage and corrective-action status, with a chart.</t>
  </si>
  <si>
    <t>COLOUR LEGEND</t>
  </si>
  <si>
    <t>Input cell</t>
  </si>
  <si>
    <t>Light-blue cells are for you to complete. Dropdowns appear where a list applies.</t>
  </si>
  <si>
    <t>Conforming</t>
  </si>
  <si>
    <t>Requirement or control is effectively implemented.</t>
  </si>
  <si>
    <t>Minor NC</t>
  </si>
  <si>
    <t>A single or isolated lapse that does not undermine the ISMS.</t>
  </si>
  <si>
    <t>Major NC</t>
  </si>
  <si>
    <t>A requirement is not met, or a systemic failure undermines the ISMS.</t>
  </si>
  <si>
    <t>OFI</t>
  </si>
  <si>
    <t>Opportunity for improvement — not a nonconformity.</t>
  </si>
  <si>
    <t>ABOUT THE AUTHOR</t>
  </si>
  <si>
    <t>Muhammad Anwar — Cybersecurity &amp; Compliance Assurance Leader</t>
  </si>
  <si>
    <t>Independent advisor specialising in the ISM, PSPF, NIST SP 800-53, ISO/IEC 27001, SOCI Act and AI governance (ISO/IEC 42001) for Defence, Federal Government and critical infrastructure. MBA · AAICD · Melbourne, Australia.</t>
  </si>
  <si>
    <t>Website</t>
  </si>
  <si>
    <t>www.muhammad-anwar.com</t>
  </si>
  <si>
    <t>LinkedIn</t>
  </si>
  <si>
    <t>linkedin.com/in/muhammadanwar-cybersecurity</t>
  </si>
  <si>
    <t>Need help?</t>
  </si>
  <si>
    <t>Talk to the AI agent at muhammad-anwar.com/agent</t>
  </si>
  <si>
    <t>LICENCE &amp; DISCLAIMER</t>
  </si>
  <si>
    <t>Free to use and adapt within your organisation. Please do not resell or redistribute this template as your own.</t>
  </si>
  <si>
    <t>Provided as-is for general guidance. It is not legal advice and does not replace professional judgement or the official standards and frameworks it references.</t>
  </si>
  <si>
    <t>This tab is protected so the branding and guidance stay intact. All other tabs are fully editable.</t>
  </si>
  <si>
    <t>Version 1.0  ·  09 October 2026  ·  © Muhammad Anwar</t>
  </si>
  <si>
    <t>muhammad-anwar.com</t>
  </si>
  <si>
    <t>Define the audit, its scope and schedule</t>
  </si>
  <si>
    <t>AUDIT DETAILS</t>
  </si>
  <si>
    <t>Organisation</t>
  </si>
  <si>
    <t>Audit reference</t>
  </si>
  <si>
    <t>Audit type</t>
  </si>
  <si>
    <t>ISMS scope</t>
  </si>
  <si>
    <t>Audit criteria</t>
  </si>
  <si>
    <t>ISO/IEC 27001:2022, Statement of Applicability, organisational policies</t>
  </si>
  <si>
    <t>Audit objectives</t>
  </si>
  <si>
    <t>Lead auditor</t>
  </si>
  <si>
    <t>Audit team</t>
  </si>
  <si>
    <t>Audit start date</t>
  </si>
  <si>
    <t>Audit end date</t>
  </si>
  <si>
    <t>Opening meeting</t>
  </si>
  <si>
    <t>Closing meeting</t>
  </si>
  <si>
    <t>AUDIT SCHEDULE</t>
  </si>
  <si>
    <t>Date</t>
  </si>
  <si>
    <t>Process / area</t>
  </si>
  <si>
    <t>Time</t>
  </si>
  <si>
    <t>Clauses / controls</t>
  </si>
  <si>
    <t>Auditee(s)</t>
  </si>
  <si>
    <t>Auditor</t>
  </si>
  <si>
    <t>Notes</t>
  </si>
  <si>
    <t>(example) 14/11/2026</t>
  </si>
  <si>
    <t>Access management</t>
  </si>
  <si>
    <t>10:00–11:30</t>
  </si>
  <si>
    <t>5.15–5.18, 8.2, 8.5</t>
  </si>
  <si>
    <t>IT Service Manager</t>
  </si>
  <si>
    <t>Sample 25 joiners/leavers</t>
  </si>
  <si>
    <t>Management System Clauses 4–10</t>
  </si>
  <si>
    <t>Audit each ISMS requirement — record evidence and the result</t>
  </si>
  <si>
    <t>Clause</t>
  </si>
  <si>
    <t>Requirement</t>
  </si>
  <si>
    <t>Audit question / guidance</t>
  </si>
  <si>
    <t>Evidence reviewed</t>
  </si>
  <si>
    <t>Auditee</t>
  </si>
  <si>
    <t>Result</t>
  </si>
  <si>
    <t>Notes / observations</t>
  </si>
  <si>
    <t>Finding ref</t>
  </si>
  <si>
    <t>4.1</t>
  </si>
  <si>
    <t>Understanding the organisation and its context</t>
  </si>
  <si>
    <t>Have internal and external issues relevant to the ISMS been identified, documented and reviewed?</t>
  </si>
  <si>
    <t>4.2</t>
  </si>
  <si>
    <t>Needs and expectations of interested parties</t>
  </si>
  <si>
    <t>Are interested parties, their relevant requirements, and which requirements the ISMS addresses identified?</t>
  </si>
  <si>
    <t>4.3</t>
  </si>
  <si>
    <t>Scope of the ISMS</t>
  </si>
  <si>
    <t>Is the ISMS scope documented, including boundaries, interfaces and dependencies with other organisations?</t>
  </si>
  <si>
    <t>4.4</t>
  </si>
  <si>
    <t>Information security management system</t>
  </si>
  <si>
    <t>Is the ISMS established, implemented, maintained and continually improved, including the processes it needs?</t>
  </si>
  <si>
    <t>5.1</t>
  </si>
  <si>
    <t>Leadership and commitment</t>
  </si>
  <si>
    <t>Can top management demonstrate leadership — policy, objectives, resources, integration into business processes?</t>
  </si>
  <si>
    <t>5.2</t>
  </si>
  <si>
    <t>Policy</t>
  </si>
  <si>
    <t>Is an information security policy approved, communicated, available and appropriate to the organisation's purpose?</t>
  </si>
  <si>
    <t>5.3</t>
  </si>
  <si>
    <t>Roles, responsibilities and authorities</t>
  </si>
  <si>
    <t>Are ISMS responsibilities and authorities assigned, communicated and understood?</t>
  </si>
  <si>
    <t>6.1.1</t>
  </si>
  <si>
    <t>Actions to address risks and opportunities — general</t>
  </si>
  <si>
    <t>Are risks and opportunities affecting ISMS outcomes determined and actions planned?</t>
  </si>
  <si>
    <t>6.1.2</t>
  </si>
  <si>
    <t>Information security risk assessment</t>
  </si>
  <si>
    <t>Is a defined, repeatable risk assessment process applied, with risk acceptance criteria and identified risk owners?</t>
  </si>
  <si>
    <t>6.1.3</t>
  </si>
  <si>
    <t>Information security risk treatment</t>
  </si>
  <si>
    <t>Are treatment options selected, controls compared with Annex A, a Statement of Applicability produced and the plan approved by risk owners?</t>
  </si>
  <si>
    <t>6.2</t>
  </si>
  <si>
    <t>Information security objectives and planning</t>
  </si>
  <si>
    <t>Are measurable objectives set, consistent with the policy, monitored and planned (what, who, when, how evaluated)?</t>
  </si>
  <si>
    <t>6.3</t>
  </si>
  <si>
    <t>Planning of changes</t>
  </si>
  <si>
    <t>Are changes to the ISMS carried out in a planned manner?</t>
  </si>
  <si>
    <t>7.1</t>
  </si>
  <si>
    <t>Resources</t>
  </si>
  <si>
    <t>Are resources needed for the ISMS determined and provided?</t>
  </si>
  <si>
    <t>7.2</t>
  </si>
  <si>
    <t>Competence</t>
  </si>
  <si>
    <t>Is competence of people affecting information security determined, achieved and evidenced?</t>
  </si>
  <si>
    <t>7.3</t>
  </si>
  <si>
    <t>Awareness</t>
  </si>
  <si>
    <t>Are people aware of the policy, their contribution, and the implications of not conforming?</t>
  </si>
  <si>
    <t>7.4</t>
  </si>
  <si>
    <t>Communication</t>
  </si>
  <si>
    <t>Is internal and external communication relevant to the ISMS determined (what, when, with whom, how)?</t>
  </si>
  <si>
    <t>7.5</t>
  </si>
  <si>
    <t>Documented information</t>
  </si>
  <si>
    <t>Is required documented information created, updated, controlled, protected and available where needed?</t>
  </si>
  <si>
    <t>8.1</t>
  </si>
  <si>
    <t>Operational planning and control</t>
  </si>
  <si>
    <t>Are processes planned, implemented and controlled, including outsourced processes and planned changes?</t>
  </si>
  <si>
    <t>8.2</t>
  </si>
  <si>
    <t>Information security risk assessment (operation)</t>
  </si>
  <si>
    <t>Are risk assessments performed at planned intervals and when significant changes occur, with results retained?</t>
  </si>
  <si>
    <t>8.3</t>
  </si>
  <si>
    <t>Information security risk treatment (operation)</t>
  </si>
  <si>
    <t>Is the risk treatment plan implemented and results retained?</t>
  </si>
  <si>
    <t>9.1</t>
  </si>
  <si>
    <t>Monitoring, measurement, analysis and evaluation</t>
  </si>
  <si>
    <t>Is it determined what is monitored and measured, how, when and by whom — and are results evaluated?</t>
  </si>
  <si>
    <t>9.2</t>
  </si>
  <si>
    <t>Internal audit</t>
  </si>
  <si>
    <t>Is an internal audit programme planned and conducted at planned intervals, with objective auditors and reported results?</t>
  </si>
  <si>
    <t>9.3</t>
  </si>
  <si>
    <t>Management review</t>
  </si>
  <si>
    <t>Does top management review the ISMS at planned intervals with the required inputs, and are decisions retained?</t>
  </si>
  <si>
    <t>10.1</t>
  </si>
  <si>
    <t>Continual improvement</t>
  </si>
  <si>
    <t>Is the suitability, adequacy and effectiveness of the ISMS continually improved?</t>
  </si>
  <si>
    <t>10.2</t>
  </si>
  <si>
    <t>Nonconformity and corrective action</t>
  </si>
  <si>
    <t>Are nonconformities reacted to, root causes evaluated, corrective actions taken and their effectiveness reviewed?</t>
  </si>
  <si>
    <t>Annex A Controls (93)</t>
  </si>
  <si>
    <t>Record applicability from your Statement of Applicability, implementation status and audit result</t>
  </si>
  <si>
    <t>Control</t>
  </si>
  <si>
    <t>Theme</t>
  </si>
  <si>
    <t>Control title</t>
  </si>
  <si>
    <t>Applicable (SoA)</t>
  </si>
  <si>
    <t>Implementation status</t>
  </si>
  <si>
    <t>Organisational</t>
  </si>
  <si>
    <t>Policies for information security</t>
  </si>
  <si>
    <t>Information security roles and responsibilities</t>
  </si>
  <si>
    <t>Segregation of duties</t>
  </si>
  <si>
    <t>5.4</t>
  </si>
  <si>
    <t>Management responsibilities</t>
  </si>
  <si>
    <t>5.5</t>
  </si>
  <si>
    <t>Contact with authorities</t>
  </si>
  <si>
    <t>5.6</t>
  </si>
  <si>
    <t>Contact with special interest groups</t>
  </si>
  <si>
    <t>5.7</t>
  </si>
  <si>
    <t>Threat intelligence</t>
  </si>
  <si>
    <t>5.8</t>
  </si>
  <si>
    <t>Information security in project management</t>
  </si>
  <si>
    <t>5.9</t>
  </si>
  <si>
    <t>Inventory of information and other associated assets</t>
  </si>
  <si>
    <t>5.10</t>
  </si>
  <si>
    <t>Acceptable use of information and other associated assets</t>
  </si>
  <si>
    <t>5.11</t>
  </si>
  <si>
    <t>Return of assets</t>
  </si>
  <si>
    <t>5.12</t>
  </si>
  <si>
    <t>Classification of information</t>
  </si>
  <si>
    <t>5.13</t>
  </si>
  <si>
    <t>Labelling of information</t>
  </si>
  <si>
    <t>5.14</t>
  </si>
  <si>
    <t>Information transfer</t>
  </si>
  <si>
    <t>5.15</t>
  </si>
  <si>
    <t>Access control</t>
  </si>
  <si>
    <t>5.16</t>
  </si>
  <si>
    <t>Identity management</t>
  </si>
  <si>
    <t>5.17</t>
  </si>
  <si>
    <t>Authentication information</t>
  </si>
  <si>
    <t>5.18</t>
  </si>
  <si>
    <t>Access rights</t>
  </si>
  <si>
    <t>5.19</t>
  </si>
  <si>
    <t>Information security in supplier relationships</t>
  </si>
  <si>
    <t>5.20</t>
  </si>
  <si>
    <t>Addressing information security within supplier agreements</t>
  </si>
  <si>
    <t>5.21</t>
  </si>
  <si>
    <t>Managing information security in the ICT supply chain</t>
  </si>
  <si>
    <t>5.22</t>
  </si>
  <si>
    <t>Monitoring, review and change management of supplier services</t>
  </si>
  <si>
    <t>5.23</t>
  </si>
  <si>
    <t>Information security for use of cloud services</t>
  </si>
  <si>
    <t>5.24</t>
  </si>
  <si>
    <t>Information security incident management planning and preparation</t>
  </si>
  <si>
    <t>5.25</t>
  </si>
  <si>
    <t>Assessment and decision on information security events</t>
  </si>
  <si>
    <t>5.26</t>
  </si>
  <si>
    <t>Response to information security incidents</t>
  </si>
  <si>
    <t>5.27</t>
  </si>
  <si>
    <t>Learning from information security incidents</t>
  </si>
  <si>
    <t>5.28</t>
  </si>
  <si>
    <t>Collection of evidence</t>
  </si>
  <si>
    <t>5.29</t>
  </si>
  <si>
    <t>Information security during disruption</t>
  </si>
  <si>
    <t>5.30</t>
  </si>
  <si>
    <t>ICT readiness for business continuity</t>
  </si>
  <si>
    <t>5.31</t>
  </si>
  <si>
    <t>Legal, statutory, regulatory and contractual requirements</t>
  </si>
  <si>
    <t>5.32</t>
  </si>
  <si>
    <t>Intellectual property rights</t>
  </si>
  <si>
    <t>5.33</t>
  </si>
  <si>
    <t>Protection of records</t>
  </si>
  <si>
    <t>5.34</t>
  </si>
  <si>
    <t>Privacy and protection of PII</t>
  </si>
  <si>
    <t>5.35</t>
  </si>
  <si>
    <t>Independent review of information security</t>
  </si>
  <si>
    <t>5.36</t>
  </si>
  <si>
    <t>Compliance with policies, rules and standards for information security</t>
  </si>
  <si>
    <t>5.37</t>
  </si>
  <si>
    <t>Documented operating procedures</t>
  </si>
  <si>
    <t>6.1</t>
  </si>
  <si>
    <t>People</t>
  </si>
  <si>
    <t>Screening</t>
  </si>
  <si>
    <t>Terms and conditions of employment</t>
  </si>
  <si>
    <t>Information security awareness, education and training</t>
  </si>
  <si>
    <t>6.4</t>
  </si>
  <si>
    <t>Disciplinary process</t>
  </si>
  <si>
    <t>6.5</t>
  </si>
  <si>
    <t>Responsibilities after termination or change of employment</t>
  </si>
  <si>
    <t>6.6</t>
  </si>
  <si>
    <t>Confidentiality or non-disclosure agreements</t>
  </si>
  <si>
    <t>6.7</t>
  </si>
  <si>
    <t>Remote working</t>
  </si>
  <si>
    <t>6.8</t>
  </si>
  <si>
    <t>Information security event reporting</t>
  </si>
  <si>
    <t>Physical</t>
  </si>
  <si>
    <t>Physical security perimeters</t>
  </si>
  <si>
    <t>Physical entry</t>
  </si>
  <si>
    <t>Securing offices, rooms and facilities</t>
  </si>
  <si>
    <t>Physical security monitoring</t>
  </si>
  <si>
    <t>Protecting against physical and environmental threats</t>
  </si>
  <si>
    <t>7.6</t>
  </si>
  <si>
    <t>Working in secure areas</t>
  </si>
  <si>
    <t>7.7</t>
  </si>
  <si>
    <t>Clear desk and clear screen</t>
  </si>
  <si>
    <t>7.8</t>
  </si>
  <si>
    <t>Equipment siting and protection</t>
  </si>
  <si>
    <t>7.9</t>
  </si>
  <si>
    <t>Security of assets off-premises</t>
  </si>
  <si>
    <t>7.10</t>
  </si>
  <si>
    <t>Storage media</t>
  </si>
  <si>
    <t>7.11</t>
  </si>
  <si>
    <t>Supporting utilities</t>
  </si>
  <si>
    <t>7.12</t>
  </si>
  <si>
    <t>Cabling security</t>
  </si>
  <si>
    <t>7.13</t>
  </si>
  <si>
    <t>Equipment maintenance</t>
  </si>
  <si>
    <t>7.14</t>
  </si>
  <si>
    <t>Secure disposal or re-use of equipment</t>
  </si>
  <si>
    <t>Technological</t>
  </si>
  <si>
    <t>User endpoint devices</t>
  </si>
  <si>
    <t>Privileged access rights</t>
  </si>
  <si>
    <t>Information access restriction</t>
  </si>
  <si>
    <t>8.4</t>
  </si>
  <si>
    <t>Access to source code</t>
  </si>
  <si>
    <t>8.5</t>
  </si>
  <si>
    <t>Secure authentication</t>
  </si>
  <si>
    <t>8.6</t>
  </si>
  <si>
    <t>Capacity management</t>
  </si>
  <si>
    <t>8.7</t>
  </si>
  <si>
    <t>Protection against malware</t>
  </si>
  <si>
    <t>8.8</t>
  </si>
  <si>
    <t>Management of technical vulnerabilities</t>
  </si>
  <si>
    <t>8.9</t>
  </si>
  <si>
    <t>Configuration management</t>
  </si>
  <si>
    <t>8.10</t>
  </si>
  <si>
    <t>Information deletion</t>
  </si>
  <si>
    <t>8.11</t>
  </si>
  <si>
    <t>Data masking</t>
  </si>
  <si>
    <t>8.12</t>
  </si>
  <si>
    <t>Data leakage prevention</t>
  </si>
  <si>
    <t>8.13</t>
  </si>
  <si>
    <t>Information backup</t>
  </si>
  <si>
    <t>8.14</t>
  </si>
  <si>
    <t>Redundancy of information processing facilities</t>
  </si>
  <si>
    <t>8.15</t>
  </si>
  <si>
    <t>Logging</t>
  </si>
  <si>
    <t>8.16</t>
  </si>
  <si>
    <t>Monitoring activities</t>
  </si>
  <si>
    <t>8.17</t>
  </si>
  <si>
    <t>Clock synchronisation</t>
  </si>
  <si>
    <t>8.18</t>
  </si>
  <si>
    <t>Use of privileged utility programs</t>
  </si>
  <si>
    <t>8.19</t>
  </si>
  <si>
    <t>Installation of software on operational systems</t>
  </si>
  <si>
    <t>8.20</t>
  </si>
  <si>
    <t>Networks security</t>
  </si>
  <si>
    <t>8.21</t>
  </si>
  <si>
    <t>Security of network services</t>
  </si>
  <si>
    <t>8.22</t>
  </si>
  <si>
    <t>Segregation of networks</t>
  </si>
  <si>
    <t>8.23</t>
  </si>
  <si>
    <t>Web filtering</t>
  </si>
  <si>
    <t>8.24</t>
  </si>
  <si>
    <t>Use of cryptography</t>
  </si>
  <si>
    <t>8.25</t>
  </si>
  <si>
    <t>Secure development life cycle</t>
  </si>
  <si>
    <t>8.26</t>
  </si>
  <si>
    <t>Application security requirements</t>
  </si>
  <si>
    <t>8.27</t>
  </si>
  <si>
    <t>Secure system architecture and engineering principles</t>
  </si>
  <si>
    <t>8.28</t>
  </si>
  <si>
    <t>Secure coding</t>
  </si>
  <si>
    <t>8.29</t>
  </si>
  <si>
    <t>Security testing in development and acceptance</t>
  </si>
  <si>
    <t>8.30</t>
  </si>
  <si>
    <t>Outsourced development</t>
  </si>
  <si>
    <t>8.31</t>
  </si>
  <si>
    <t>Separation of development, test and production environments</t>
  </si>
  <si>
    <t>8.32</t>
  </si>
  <si>
    <t>Change management</t>
  </si>
  <si>
    <t>8.33</t>
  </si>
  <si>
    <t>Test information</t>
  </si>
  <si>
    <t>8.34</t>
  </si>
  <si>
    <t>Protection of information systems during audit testing</t>
  </si>
  <si>
    <t>Findings &amp; Corrective Action Plan</t>
  </si>
  <si>
    <t>Log nonconformities and opportunities for improvement, and track corrective actions to closure</t>
  </si>
  <si>
    <t>Date raised</t>
  </si>
  <si>
    <t>Clause / control</t>
  </si>
  <si>
    <t>Type</t>
  </si>
  <si>
    <t>Finding description</t>
  </si>
  <si>
    <t>Objective evidence</t>
  </si>
  <si>
    <t>Root cause</t>
  </si>
  <si>
    <t>Corrective action</t>
  </si>
  <si>
    <t>Owner</t>
  </si>
  <si>
    <t>Due date</t>
  </si>
  <si>
    <t>Status</t>
  </si>
  <si>
    <t>Date closed</t>
  </si>
  <si>
    <t>Days overdue</t>
  </si>
  <si>
    <t>NC-001</t>
  </si>
  <si>
    <t>14/11/2026</t>
  </si>
  <si>
    <t>(example) Access rights for 3 of 25 sampled leavers were not removed within the policy timeframe of 1 business day.</t>
  </si>
  <si>
    <t>HR leaver report vs. directory export, 14/11/2026</t>
  </si>
  <si>
    <t>Manual leaver notification from HR to IT</t>
  </si>
  <si>
    <t>Automate leaver workflow from HRIS to identity platform; monthly access review</t>
  </si>
  <si>
    <t>31/01/2027</t>
  </si>
  <si>
    <t>Open</t>
  </si>
  <si>
    <t>Audit Dashboard</t>
  </si>
  <si>
    <t>Updates automatically from the Clauses, Annex A and Findings tabs</t>
  </si>
  <si>
    <t>AUDIT RESULTS</t>
  </si>
  <si>
    <t>Clauses 4–10</t>
  </si>
  <si>
    <t>Annex A</t>
  </si>
  <si>
    <t>Total</t>
  </si>
  <si>
    <t>Not applicable</t>
  </si>
  <si>
    <t>Not yet assessed</t>
  </si>
  <si>
    <t>Conformity rate (of items audited)</t>
  </si>
  <si>
    <t>ANNEX A — STATEMENT OF APPLICABILITY</t>
  </si>
  <si>
    <t>Measure</t>
  </si>
  <si>
    <t>Count</t>
  </si>
  <si>
    <t>Controls applicable</t>
  </si>
  <si>
    <t>Controls not applicable</t>
  </si>
  <si>
    <t>Implemented</t>
  </si>
  <si>
    <t>Partially implemented</t>
  </si>
  <si>
    <t>Not implemented</t>
  </si>
  <si>
    <t>Planned</t>
  </si>
  <si>
    <t>FINDINGS &amp; CORRECTIVE ACTIONS</t>
  </si>
  <si>
    <t>Finding type</t>
  </si>
  <si>
    <t>Open / in progress</t>
  </si>
  <si>
    <t>Closed / verified</t>
  </si>
  <si>
    <t>Corrective actions overdue</t>
  </si>
  <si>
    <t>Note: the example row on the Findings &amp; CAP tab (row 6) is excluded from these 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</si>
</sst>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theme="1"/>
      <name val="Calibri"/>
      <family val="2"/>
      <scheme val="minor"/>
    </font>
    <font>
      <b/>
      <sz val="16"/>
      <color rgb="FFF2F4F8"/>
      <name val="Arial"/>
    </font>
    <font>
      <sz val="9"/>
      <color rgb="FF5EE7FF"/>
      <name val="Arial"/>
    </font>
    <font>
      <sz val="9"/>
      <color rgb="FFB4BCCB"/>
      <name val="Arial"/>
    </font>
    <font>
      <b/>
      <sz val="10"/>
      <color rgb="FF1F4FB8"/>
      <name val="Arial"/>
    </font>
    <font>
      <b/>
      <sz val="10"/>
      <color rgb="FF1A1F2E"/>
      <name val="Arial"/>
    </font>
    <font>
      <sz val="10"/>
      <color rgb="FF1F4FB8"/>
      <name val="Arial"/>
    </font>
    <font>
      <b/>
      <sz val="10"/>
      <color rgb="FFF2F4F8"/>
      <name val="Arial"/>
    </font>
    <font>
      <sz val="10"/>
      <color rgb="FF1A1F2E"/>
      <name val="Arial"/>
    </font>
    <font>
      <i/>
      <sz val="10"/>
      <color rgb="FF7D8697"/>
      <name val="Arial"/>
    </font>
    <font>
      <i/>
      <sz val="9"/>
      <color rgb="FF7D8697"/>
      <name val="Arial"/>
    </font>
    <font>
      <b/>
      <sz val="9"/>
      <color rgb="FF5EE7FF"/>
      <name val="Arial"/>
    </font>
    <font>
      <b/>
      <sz val="24"/>
      <color rgb="FFF2F4F8"/>
      <name val="Arial"/>
    </font>
    <font>
      <sz val="11"/>
      <color rgb="FFB4BCCB"/>
      <name val="Arial"/>
    </font>
    <font>
      <b/>
      <sz val="10"/>
      <color rgb="FF5EE7FF"/>
      <name val="Arial"/>
    </font>
    <font>
      <sz val="10"/>
      <color rgb="FFF2F4F8"/>
      <name val="Arial"/>
    </font>
    <font>
      <sz val="10"/>
      <color rgb="FFB4BCCB"/>
      <name val="Arial"/>
    </font>
    <font>
      <b/>
      <sz val="12"/>
      <color rgb="FFF2F4F8"/>
      <name val="Arial"/>
    </font>
    <font>
      <u/>
      <sz val="10"/>
      <color rgb="FF5EE7FF"/>
      <name val="Arial"/>
    </font>
    <font>
      <sz val="9"/>
      <color rgb="FF7D8697"/>
      <name val="Arial"/>
    </font>
  </fonts>
  <fills count="15">
    <fill>
      <patternFill patternType="none"/>
    </fill>
    <fill>
      <patternFill patternType="gray125"/>
    </fill>
    <fill>
      <patternFill patternType="solid">
        <fgColor rgb="FF0B0E1A"/>
        <bgColor rgb="FF0B0E1A"/>
      </patternFill>
    </fill>
    <fill>
      <patternFill patternType="solid">
        <fgColor rgb="FF5EE7FF"/>
        <bgColor rgb="FF5EE7FF"/>
      </patternFill>
    </fill>
    <fill>
      <patternFill patternType="solid">
        <fgColor rgb="FF4D7CFF"/>
        <bgColor rgb="FF4D7CFF"/>
      </patternFill>
    </fill>
    <fill>
      <patternFill patternType="solid">
        <fgColor rgb="FFA36BFF"/>
        <bgColor rgb="FFA36BFF"/>
      </patternFill>
    </fill>
    <fill>
      <patternFill patternType="solid">
        <fgColor rgb="FFFF5FD2"/>
        <bgColor rgb="FFFF5FD2"/>
      </patternFill>
    </fill>
    <fill>
      <patternFill patternType="solid">
        <fgColor rgb="FFF4F6FB"/>
        <bgColor rgb="FFF4F6FB"/>
      </patternFill>
    </fill>
    <fill>
      <patternFill patternType="solid">
        <fgColor rgb="FFE9FBFF"/>
        <bgColor rgb="FFE9FBFF"/>
      </patternFill>
    </fill>
    <fill>
      <patternFill patternType="solid">
        <fgColor rgb="FF131A33"/>
        <bgColor rgb="FF131A33"/>
      </patternFill>
    </fill>
    <fill>
      <patternFill patternType="solid">
        <fgColor rgb="FF05060A"/>
        <bgColor rgb="FF05060A"/>
      </patternFill>
    </fill>
    <fill>
      <patternFill patternType="solid">
        <fgColor rgb="FFD8F5DF"/>
        <bgColor rgb="FFD8F5DF"/>
      </patternFill>
    </fill>
    <fill>
      <patternFill patternType="solid">
        <fgColor rgb="FFFFF0CC"/>
        <bgColor rgb="FFFFF0CC"/>
      </patternFill>
    </fill>
    <fill>
      <patternFill patternType="solid">
        <fgColor rgb="FFFBD9D9"/>
        <bgColor rgb="FFFBD9D9"/>
      </patternFill>
    </fill>
    <fill>
      <patternFill patternType="solid">
        <fgColor rgb="FFDCE6FF"/>
        <bgColor rgb="FFDCE6FF"/>
      </patternFill>
    </fill>
  </fills>
  <borders count="4">
    <border>
      <left/>
      <right/>
      <top/>
      <bottom/>
      <diagonal/>
    </border>
    <border>
      <left style="thin">
        <color rgb="FFD5DBE7"/>
      </left>
      <right style="thin">
        <color rgb="FFD5DBE7"/>
      </right>
      <top style="thin">
        <color rgb="FFD5DBE7"/>
      </top>
      <bottom style="thin">
        <color rgb="FFD5DBE7"/>
      </bottom>
      <diagonal/>
    </border>
    <border>
      <left/>
      <right/>
      <top/>
      <bottom style="medium">
        <color rgb="FF5EE7FF"/>
      </bottom>
      <diagonal/>
    </border>
    <border>
      <left/>
      <right/>
      <top/>
      <bottom style="thin">
        <color rgb="FF26304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1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7" fillId="10" borderId="0" xfId="0" applyFont="1" applyFill="1" applyAlignment="1">
      <alignment vertical="top" wrapText="1"/>
    </xf>
    <xf numFmtId="0" fontId="5" fillId="8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7" fillId="10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4" fillId="0" borderId="0" xfId="0" applyFont="1"/>
    <xf numFmtId="0" fontId="5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164" fontId="6" fillId="8" borderId="1" xfId="0" applyNumberFormat="1" applyFont="1" applyFill="1" applyBorder="1" applyAlignment="1">
      <alignment vertical="top" wrapText="1"/>
    </xf>
    <xf numFmtId="0" fontId="7" fillId="9" borderId="2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9" fontId="5" fillId="7" borderId="1" xfId="0" applyNumberFormat="1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6" fillId="10" borderId="0" xfId="0" applyFont="1" applyFill="1" applyAlignment="1">
      <alignment vertical="center" wrapText="1"/>
    </xf>
    <xf numFmtId="0" fontId="0" fillId="0" borderId="0" xfId="0"/>
    <xf numFmtId="0" fontId="15" fillId="10" borderId="0" xfId="0" applyFont="1" applyFill="1" applyAlignment="1">
      <alignment vertical="top" wrapText="1"/>
    </xf>
    <xf numFmtId="0" fontId="18" fillId="10" borderId="0" xfId="0" applyFont="1" applyFill="1"/>
    <xf numFmtId="0" fontId="11" fillId="10" borderId="0" xfId="0" applyFont="1" applyFill="1" applyAlignment="1">
      <alignment vertical="top" wrapText="1"/>
    </xf>
    <xf numFmtId="0" fontId="16" fillId="10" borderId="0" xfId="0" applyFont="1" applyFill="1" applyAlignment="1">
      <alignment vertical="top" wrapText="1"/>
    </xf>
    <xf numFmtId="0" fontId="14" fillId="10" borderId="3" xfId="0" applyFont="1" applyFill="1" applyBorder="1"/>
    <xf numFmtId="0" fontId="0" fillId="0" borderId="3" xfId="0" applyBorder="1"/>
    <xf numFmtId="0" fontId="13" fillId="10" borderId="0" xfId="0" applyFont="1" applyFill="1" applyAlignment="1">
      <alignment vertical="top" wrapText="1"/>
    </xf>
    <xf numFmtId="0" fontId="12" fillId="10" borderId="0" xfId="0" applyFont="1" applyFill="1" applyAlignment="1">
      <alignment vertical="center"/>
    </xf>
    <xf numFmtId="0" fontId="19" fillId="10" borderId="0" xfId="0" applyFont="1" applyFill="1" applyAlignment="1">
      <alignment vertical="top" wrapText="1"/>
    </xf>
    <xf numFmtId="0" fontId="17" fillId="10" borderId="0" xfId="0" applyFont="1" applyFill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0" fillId="8" borderId="1" xfId="0" applyFill="1" applyBorder="1"/>
    <xf numFmtId="164" fontId="6" fillId="8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29"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4A5163"/>
        <name val="Arial"/>
      </font>
      <fill>
        <patternFill patternType="solid">
          <fgColor rgb="FFECEEF3"/>
          <bgColor rgb="FFECEEF3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4A5163"/>
        <name val="Arial"/>
      </font>
      <fill>
        <patternFill patternType="solid">
          <fgColor rgb="FFECEEF3"/>
          <bgColor rgb="FFECEEF3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4A5163"/>
        <name val="Arial"/>
      </font>
      <fill>
        <patternFill patternType="solid">
          <fgColor rgb="FFECEEF3"/>
          <bgColor rgb="FFECEEF3"/>
        </patternFill>
      </fill>
    </dxf>
    <dxf>
      <font>
        <b/>
        <color rgb="FF123B8C"/>
        <name val="Arial"/>
      </font>
      <fill>
        <patternFill patternType="solid">
          <fgColor rgb="FFDCE6FF"/>
          <bgColor rgb="FFDCE6F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Audit results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Dashboard!$D$6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D7CFF"/>
            </a:solidFill>
            <a:ln>
              <a:solidFill>
                <a:srgbClr val="4D7CFF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Dashboard!$A$7:$A$12</c:f>
              <c:strCache>
                <c:ptCount val="6"/>
                <c:pt idx="0">
                  <c:v>Conforming</c:v>
                </c:pt>
                <c:pt idx="1">
                  <c:v>Minor NC</c:v>
                </c:pt>
                <c:pt idx="2">
                  <c:v>Major NC</c:v>
                </c:pt>
                <c:pt idx="3">
                  <c:v>OFI</c:v>
                </c:pt>
                <c:pt idx="4">
                  <c:v>Not applicable</c:v>
                </c:pt>
                <c:pt idx="5">
                  <c:v>Not yet assessed</c:v>
                </c:pt>
              </c:strCache>
            </c:strRef>
          </c:cat>
          <c:val>
            <c:numRef>
              <c:f>Dashboard!$D$7:$D$12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4D7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254-4FCC-B469-C4619460CC3E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Items</a:t>
                </a:r>
              </a:p>
            </c:rich>
          </c:tx>
          <c:overlay val="1"/>
        </c:title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095750" cy="819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hammad-anwar.com/agent" TargetMode="External"/><Relationship Id="rId2" Type="http://schemas.openxmlformats.org/officeDocument/2006/relationships/hyperlink" Target="https://www.linkedin.com/in/muhammadanwar-cybersecurity/" TargetMode="External"/><Relationship Id="rId1" Type="http://schemas.openxmlformats.org/officeDocument/2006/relationships/hyperlink" Target="https://www.muhammad-anwar.com/" TargetMode="External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EE7FF"/>
    <pageSetUpPr fitToPage="1"/>
  </sheetPr>
  <dimension ref="A1:K89"/>
  <sheetViews>
    <sheetView showGridLines="0" tabSelected="1" workbookViewId="0"/>
  </sheetViews>
  <sheetFormatPr defaultRowHeight="14.25" x14ac:dyDescent="0.45"/>
  <cols>
    <col min="1" max="1" width="3" customWidth="1"/>
    <col min="2" max="2" width="26" customWidth="1"/>
    <col min="3" max="7" width="22" customWidth="1"/>
    <col min="8" max="8" width="3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6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4.05" customHeight="1" x14ac:dyDescent="0.45">
      <c r="A6" s="1"/>
      <c r="B6" s="2"/>
      <c r="C6" s="2"/>
      <c r="D6" s="3"/>
      <c r="E6" s="3"/>
      <c r="F6" s="4"/>
      <c r="G6" s="5"/>
      <c r="H6" s="1"/>
      <c r="I6" s="1"/>
      <c r="J6" s="1"/>
      <c r="K6" s="1"/>
    </row>
    <row r="7" spans="1:1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45">
      <c r="A8" s="1"/>
      <c r="B8" s="43" t="s">
        <v>0</v>
      </c>
      <c r="C8" s="40"/>
      <c r="D8" s="40"/>
      <c r="E8" s="40"/>
      <c r="F8" s="40"/>
      <c r="G8" s="40"/>
      <c r="H8" s="1"/>
      <c r="I8" s="1"/>
      <c r="J8" s="1"/>
      <c r="K8" s="1"/>
    </row>
    <row r="9" spans="1:11" ht="40.049999999999997" customHeight="1" x14ac:dyDescent="0.45">
      <c r="A9" s="1"/>
      <c r="B9" s="48" t="s">
        <v>1</v>
      </c>
      <c r="C9" s="40"/>
      <c r="D9" s="40"/>
      <c r="E9" s="40"/>
      <c r="F9" s="40"/>
      <c r="G9" s="40"/>
      <c r="H9" s="1"/>
      <c r="I9" s="1"/>
      <c r="J9" s="1"/>
      <c r="K9" s="1"/>
    </row>
    <row r="10" spans="1:11" ht="34.049999999999997" customHeight="1" x14ac:dyDescent="0.45">
      <c r="A10" s="1"/>
      <c r="B10" s="47" t="s">
        <v>2</v>
      </c>
      <c r="C10" s="40"/>
      <c r="D10" s="40"/>
      <c r="E10" s="40"/>
      <c r="F10" s="40"/>
      <c r="G10" s="40"/>
      <c r="H10" s="1"/>
      <c r="I10" s="1"/>
      <c r="J10" s="1"/>
      <c r="K10" s="1"/>
    </row>
    <row r="11" spans="1:1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2.05" customHeight="1" x14ac:dyDescent="0.45">
      <c r="A12" s="1"/>
      <c r="B12" s="45" t="s">
        <v>3</v>
      </c>
      <c r="C12" s="46"/>
      <c r="D12" s="46"/>
      <c r="E12" s="46"/>
      <c r="F12" s="46"/>
      <c r="G12" s="46"/>
      <c r="H12" s="1"/>
      <c r="I12" s="1"/>
      <c r="J12" s="1"/>
      <c r="K12" s="1"/>
    </row>
    <row r="13" spans="1:11" ht="30" customHeight="1" x14ac:dyDescent="0.45">
      <c r="A13" s="1"/>
      <c r="B13" s="41" t="s">
        <v>4</v>
      </c>
      <c r="C13" s="40"/>
      <c r="D13" s="40"/>
      <c r="E13" s="40"/>
      <c r="F13" s="40"/>
      <c r="G13" s="40"/>
      <c r="H13" s="1"/>
      <c r="I13" s="1"/>
      <c r="J13" s="1"/>
      <c r="K13" s="1"/>
    </row>
    <row r="14" spans="1:11" ht="30" customHeight="1" x14ac:dyDescent="0.45">
      <c r="A14" s="1"/>
      <c r="B14" s="41" t="s">
        <v>5</v>
      </c>
      <c r="C14" s="40"/>
      <c r="D14" s="40"/>
      <c r="E14" s="40"/>
      <c r="F14" s="40"/>
      <c r="G14" s="40"/>
      <c r="H14" s="1"/>
      <c r="I14" s="1"/>
      <c r="J14" s="1"/>
      <c r="K14" s="1"/>
    </row>
    <row r="15" spans="1:1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2.05" customHeight="1" x14ac:dyDescent="0.45">
      <c r="A16" s="1"/>
      <c r="B16" s="45" t="s">
        <v>6</v>
      </c>
      <c r="C16" s="46"/>
      <c r="D16" s="46"/>
      <c r="E16" s="46"/>
      <c r="F16" s="46"/>
      <c r="G16" s="46"/>
      <c r="H16" s="1"/>
      <c r="I16" s="1"/>
      <c r="J16" s="1"/>
      <c r="K16" s="1"/>
    </row>
    <row r="17" spans="1:11" ht="15" customHeight="1" x14ac:dyDescent="0.45">
      <c r="A17" s="1"/>
      <c r="B17" s="41" t="s">
        <v>7</v>
      </c>
      <c r="C17" s="40"/>
      <c r="D17" s="40"/>
      <c r="E17" s="40"/>
      <c r="F17" s="40"/>
      <c r="G17" s="40"/>
      <c r="H17" s="1"/>
      <c r="I17" s="1"/>
      <c r="J17" s="1"/>
      <c r="K17" s="1"/>
    </row>
    <row r="18" spans="1:11" ht="30" customHeight="1" x14ac:dyDescent="0.45">
      <c r="A18" s="1"/>
      <c r="B18" s="41" t="s">
        <v>8</v>
      </c>
      <c r="C18" s="40"/>
      <c r="D18" s="40"/>
      <c r="E18" s="40"/>
      <c r="F18" s="40"/>
      <c r="G18" s="40"/>
      <c r="H18" s="1"/>
      <c r="I18" s="1"/>
      <c r="J18" s="1"/>
      <c r="K18" s="1"/>
    </row>
    <row r="19" spans="1:11" ht="15" customHeight="1" x14ac:dyDescent="0.45">
      <c r="A19" s="1"/>
      <c r="B19" s="41" t="s">
        <v>9</v>
      </c>
      <c r="C19" s="40"/>
      <c r="D19" s="40"/>
      <c r="E19" s="40"/>
      <c r="F19" s="40"/>
      <c r="G19" s="40"/>
      <c r="H19" s="1"/>
      <c r="I19" s="1"/>
      <c r="J19" s="1"/>
      <c r="K19" s="1"/>
    </row>
    <row r="20" spans="1:11" ht="30" customHeight="1" x14ac:dyDescent="0.45">
      <c r="A20" s="1"/>
      <c r="B20" s="41" t="s">
        <v>10</v>
      </c>
      <c r="C20" s="40"/>
      <c r="D20" s="40"/>
      <c r="E20" s="40"/>
      <c r="F20" s="40"/>
      <c r="G20" s="40"/>
      <c r="H20" s="1"/>
      <c r="I20" s="1"/>
      <c r="J20" s="1"/>
      <c r="K20" s="1"/>
    </row>
    <row r="21" spans="1:11" ht="30" customHeight="1" x14ac:dyDescent="0.45">
      <c r="A21" s="1"/>
      <c r="B21" s="41" t="s">
        <v>11</v>
      </c>
      <c r="C21" s="40"/>
      <c r="D21" s="40"/>
      <c r="E21" s="40"/>
      <c r="F21" s="40"/>
      <c r="G21" s="40"/>
      <c r="H21" s="1"/>
      <c r="I21" s="1"/>
      <c r="J21" s="1"/>
      <c r="K21" s="1"/>
    </row>
    <row r="22" spans="1:11" ht="30" customHeight="1" x14ac:dyDescent="0.45">
      <c r="A22" s="1"/>
      <c r="B22" s="41" t="s">
        <v>12</v>
      </c>
      <c r="C22" s="40"/>
      <c r="D22" s="40"/>
      <c r="E22" s="40"/>
      <c r="F22" s="40"/>
      <c r="G22" s="40"/>
      <c r="H22" s="1"/>
      <c r="I22" s="1"/>
      <c r="J22" s="1"/>
      <c r="K22" s="1"/>
    </row>
    <row r="23" spans="1:1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2.05" customHeight="1" x14ac:dyDescent="0.45">
      <c r="A24" s="1"/>
      <c r="B24" s="45" t="s">
        <v>13</v>
      </c>
      <c r="C24" s="46"/>
      <c r="D24" s="46"/>
      <c r="E24" s="46"/>
      <c r="F24" s="46"/>
      <c r="G24" s="46"/>
      <c r="H24" s="1"/>
      <c r="I24" s="1"/>
      <c r="J24" s="1"/>
      <c r="K24" s="1"/>
    </row>
    <row r="25" spans="1:11" ht="15" customHeight="1" x14ac:dyDescent="0.45">
      <c r="A25" s="1"/>
      <c r="B25" s="6" t="s">
        <v>14</v>
      </c>
      <c r="C25" s="44" t="s">
        <v>15</v>
      </c>
      <c r="D25" s="40"/>
      <c r="E25" s="40"/>
      <c r="F25" s="40"/>
      <c r="G25" s="40"/>
      <c r="H25" s="1"/>
      <c r="I25" s="1"/>
      <c r="J25" s="1"/>
      <c r="K25" s="1"/>
    </row>
    <row r="26" spans="1:11" ht="15" customHeight="1" x14ac:dyDescent="0.45">
      <c r="A26" s="1"/>
      <c r="B26" s="6" t="s">
        <v>16</v>
      </c>
      <c r="C26" s="44" t="s">
        <v>17</v>
      </c>
      <c r="D26" s="40"/>
      <c r="E26" s="40"/>
      <c r="F26" s="40"/>
      <c r="G26" s="40"/>
      <c r="H26" s="1"/>
      <c r="I26" s="1"/>
      <c r="J26" s="1"/>
      <c r="K26" s="1"/>
    </row>
    <row r="27" spans="1:11" ht="30" customHeight="1" x14ac:dyDescent="0.45">
      <c r="A27" s="1"/>
      <c r="B27" s="6" t="s">
        <v>18</v>
      </c>
      <c r="C27" s="44" t="s">
        <v>19</v>
      </c>
      <c r="D27" s="40"/>
      <c r="E27" s="40"/>
      <c r="F27" s="40"/>
      <c r="G27" s="40"/>
      <c r="H27" s="1"/>
      <c r="I27" s="1"/>
      <c r="J27" s="1"/>
      <c r="K27" s="1"/>
    </row>
    <row r="28" spans="1:11" ht="30" customHeight="1" x14ac:dyDescent="0.45">
      <c r="A28" s="1"/>
      <c r="B28" s="6" t="s">
        <v>20</v>
      </c>
      <c r="C28" s="44" t="s">
        <v>21</v>
      </c>
      <c r="D28" s="40"/>
      <c r="E28" s="40"/>
      <c r="F28" s="40"/>
      <c r="G28" s="40"/>
      <c r="H28" s="1"/>
      <c r="I28" s="1"/>
      <c r="J28" s="1"/>
      <c r="K28" s="1"/>
    </row>
    <row r="29" spans="1:11" ht="30" customHeight="1" x14ac:dyDescent="0.45">
      <c r="A29" s="1"/>
      <c r="B29" s="6" t="s">
        <v>22</v>
      </c>
      <c r="C29" s="44" t="s">
        <v>23</v>
      </c>
      <c r="D29" s="40"/>
      <c r="E29" s="40"/>
      <c r="F29" s="40"/>
      <c r="G29" s="40"/>
      <c r="H29" s="1"/>
      <c r="I29" s="1"/>
      <c r="J29" s="1"/>
      <c r="K29" s="1"/>
    </row>
    <row r="30" spans="1:1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2.05" customHeight="1" x14ac:dyDescent="0.45">
      <c r="A31" s="1"/>
      <c r="B31" s="45" t="s">
        <v>24</v>
      </c>
      <c r="C31" s="46"/>
      <c r="D31" s="46"/>
      <c r="E31" s="46"/>
      <c r="F31" s="46"/>
      <c r="G31" s="46"/>
      <c r="H31" s="1"/>
      <c r="I31" s="1"/>
      <c r="J31" s="1"/>
      <c r="K31" s="1"/>
    </row>
    <row r="32" spans="1:11" ht="20" customHeight="1" x14ac:dyDescent="0.45">
      <c r="A32" s="1"/>
      <c r="B32" s="7" t="s">
        <v>25</v>
      </c>
      <c r="C32" s="39" t="s">
        <v>26</v>
      </c>
      <c r="D32" s="40"/>
      <c r="E32" s="40"/>
      <c r="F32" s="40"/>
      <c r="G32" s="40"/>
      <c r="H32" s="1"/>
      <c r="I32" s="1"/>
      <c r="J32" s="1"/>
      <c r="K32" s="1"/>
    </row>
    <row r="33" spans="1:11" ht="20" customHeight="1" x14ac:dyDescent="0.45">
      <c r="A33" s="1"/>
      <c r="B33" s="8" t="s">
        <v>27</v>
      </c>
      <c r="C33" s="39" t="s">
        <v>28</v>
      </c>
      <c r="D33" s="40"/>
      <c r="E33" s="40"/>
      <c r="F33" s="40"/>
      <c r="G33" s="40"/>
      <c r="H33" s="1"/>
      <c r="I33" s="1"/>
      <c r="J33" s="1"/>
      <c r="K33" s="1"/>
    </row>
    <row r="34" spans="1:11" ht="20" customHeight="1" x14ac:dyDescent="0.45">
      <c r="A34" s="1"/>
      <c r="B34" s="9" t="s">
        <v>29</v>
      </c>
      <c r="C34" s="39" t="s">
        <v>30</v>
      </c>
      <c r="D34" s="40"/>
      <c r="E34" s="40"/>
      <c r="F34" s="40"/>
      <c r="G34" s="40"/>
      <c r="H34" s="1"/>
      <c r="I34" s="1"/>
      <c r="J34" s="1"/>
      <c r="K34" s="1"/>
    </row>
    <row r="35" spans="1:11" ht="20" customHeight="1" x14ac:dyDescent="0.45">
      <c r="A35" s="1"/>
      <c r="B35" s="10" t="s">
        <v>31</v>
      </c>
      <c r="C35" s="39" t="s">
        <v>32</v>
      </c>
      <c r="D35" s="40"/>
      <c r="E35" s="40"/>
      <c r="F35" s="40"/>
      <c r="G35" s="40"/>
      <c r="H35" s="1"/>
      <c r="I35" s="1"/>
      <c r="J35" s="1"/>
      <c r="K35" s="1"/>
    </row>
    <row r="36" spans="1:11" ht="20" customHeight="1" x14ac:dyDescent="0.45">
      <c r="A36" s="1"/>
      <c r="B36" s="11" t="s">
        <v>33</v>
      </c>
      <c r="C36" s="39" t="s">
        <v>34</v>
      </c>
      <c r="D36" s="40"/>
      <c r="E36" s="40"/>
      <c r="F36" s="40"/>
      <c r="G36" s="40"/>
      <c r="H36" s="1"/>
      <c r="I36" s="1"/>
      <c r="J36" s="1"/>
      <c r="K36" s="1"/>
    </row>
    <row r="37" spans="1:1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2.05" customHeight="1" x14ac:dyDescent="0.45">
      <c r="A38" s="1"/>
      <c r="B38" s="45" t="s">
        <v>35</v>
      </c>
      <c r="C38" s="46"/>
      <c r="D38" s="46"/>
      <c r="E38" s="46"/>
      <c r="F38" s="46"/>
      <c r="G38" s="46"/>
      <c r="H38" s="1"/>
      <c r="I38" s="1"/>
      <c r="J38" s="1"/>
      <c r="K38" s="1"/>
    </row>
    <row r="39" spans="1:11" ht="20" customHeight="1" x14ac:dyDescent="0.45">
      <c r="A39" s="1"/>
      <c r="B39" s="50" t="s">
        <v>36</v>
      </c>
      <c r="C39" s="40"/>
      <c r="D39" s="40"/>
      <c r="E39" s="40"/>
      <c r="F39" s="40"/>
      <c r="G39" s="40"/>
      <c r="H39" s="1"/>
      <c r="I39" s="1"/>
      <c r="J39" s="1"/>
      <c r="K39" s="1"/>
    </row>
    <row r="40" spans="1:11" ht="32" customHeight="1" x14ac:dyDescent="0.45">
      <c r="A40" s="1"/>
      <c r="B40" s="44" t="s">
        <v>37</v>
      </c>
      <c r="C40" s="40"/>
      <c r="D40" s="40"/>
      <c r="E40" s="40"/>
      <c r="F40" s="40"/>
      <c r="G40" s="40"/>
      <c r="H40" s="1"/>
      <c r="I40" s="1"/>
      <c r="J40" s="1"/>
      <c r="K40" s="1"/>
    </row>
    <row r="41" spans="1:11" x14ac:dyDescent="0.45">
      <c r="A41" s="1"/>
      <c r="B41" s="12" t="s">
        <v>38</v>
      </c>
      <c r="C41" s="42" t="s">
        <v>39</v>
      </c>
      <c r="D41" s="40"/>
      <c r="E41" s="40"/>
      <c r="F41" s="40"/>
      <c r="G41" s="40"/>
      <c r="H41" s="1"/>
      <c r="I41" s="1"/>
      <c r="J41" s="1"/>
      <c r="K41" s="1"/>
    </row>
    <row r="42" spans="1:11" x14ac:dyDescent="0.45">
      <c r="A42" s="1"/>
      <c r="B42" s="12" t="s">
        <v>40</v>
      </c>
      <c r="C42" s="42" t="s">
        <v>41</v>
      </c>
      <c r="D42" s="40"/>
      <c r="E42" s="40"/>
      <c r="F42" s="40"/>
      <c r="G42" s="40"/>
      <c r="H42" s="1"/>
      <c r="I42" s="1"/>
      <c r="J42" s="1"/>
      <c r="K42" s="1"/>
    </row>
    <row r="43" spans="1:11" x14ac:dyDescent="0.45">
      <c r="A43" s="1"/>
      <c r="B43" s="12" t="s">
        <v>42</v>
      </c>
      <c r="C43" s="42" t="s">
        <v>43</v>
      </c>
      <c r="D43" s="40"/>
      <c r="E43" s="40"/>
      <c r="F43" s="40"/>
      <c r="G43" s="40"/>
      <c r="H43" s="1"/>
      <c r="I43" s="1"/>
      <c r="J43" s="1"/>
      <c r="K43" s="1"/>
    </row>
    <row r="44" spans="1:1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2.05" customHeight="1" x14ac:dyDescent="0.45">
      <c r="A45" s="1"/>
      <c r="B45" s="45" t="s">
        <v>44</v>
      </c>
      <c r="C45" s="46"/>
      <c r="D45" s="46"/>
      <c r="E45" s="46"/>
      <c r="F45" s="46"/>
      <c r="G45" s="46"/>
      <c r="H45" s="1"/>
      <c r="I45" s="1"/>
      <c r="J45" s="1"/>
      <c r="K45" s="1"/>
    </row>
    <row r="46" spans="1:11" ht="26" customHeight="1" x14ac:dyDescent="0.45">
      <c r="A46" s="1"/>
      <c r="B46" s="49" t="s">
        <v>45</v>
      </c>
      <c r="C46" s="40"/>
      <c r="D46" s="40"/>
      <c r="E46" s="40"/>
      <c r="F46" s="40"/>
      <c r="G46" s="40"/>
      <c r="H46" s="1"/>
      <c r="I46" s="1"/>
      <c r="J46" s="1"/>
      <c r="K46" s="1"/>
    </row>
    <row r="47" spans="1:11" ht="26" customHeight="1" x14ac:dyDescent="0.45">
      <c r="A47" s="1"/>
      <c r="B47" s="49" t="s">
        <v>46</v>
      </c>
      <c r="C47" s="40"/>
      <c r="D47" s="40"/>
      <c r="E47" s="40"/>
      <c r="F47" s="40"/>
      <c r="G47" s="40"/>
      <c r="H47" s="1"/>
      <c r="I47" s="1"/>
      <c r="J47" s="1"/>
      <c r="K47" s="1"/>
    </row>
    <row r="48" spans="1:11" ht="26" customHeight="1" x14ac:dyDescent="0.45">
      <c r="A48" s="1"/>
      <c r="B48" s="49" t="s">
        <v>47</v>
      </c>
      <c r="C48" s="40"/>
      <c r="D48" s="40"/>
      <c r="E48" s="40"/>
      <c r="F48" s="40"/>
      <c r="G48" s="40"/>
      <c r="H48" s="1"/>
      <c r="I48" s="1"/>
      <c r="J48" s="1"/>
      <c r="K48" s="1"/>
    </row>
    <row r="49" spans="1:1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6.05" customHeight="1" x14ac:dyDescent="0.45">
      <c r="A50" s="1"/>
      <c r="B50" s="49" t="s">
        <v>48</v>
      </c>
      <c r="C50" s="40"/>
      <c r="D50" s="40"/>
      <c r="E50" s="40"/>
      <c r="F50" s="40"/>
      <c r="G50" s="40"/>
      <c r="H50" s="1"/>
      <c r="I50" s="1"/>
      <c r="J50" s="1"/>
      <c r="K50" s="1"/>
    </row>
    <row r="51" spans="1:1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</sheetData>
  <sheetProtection password="9F76" sheet="1"/>
  <mergeCells count="36">
    <mergeCell ref="C43:G43"/>
    <mergeCell ref="B45:G45"/>
    <mergeCell ref="C27:G27"/>
    <mergeCell ref="B50:G50"/>
    <mergeCell ref="C36:G36"/>
    <mergeCell ref="B47:G47"/>
    <mergeCell ref="B46:G46"/>
    <mergeCell ref="C32:G32"/>
    <mergeCell ref="B31:G31"/>
    <mergeCell ref="C28:G28"/>
    <mergeCell ref="B48:G48"/>
    <mergeCell ref="B39:G39"/>
    <mergeCell ref="B8:G8"/>
    <mergeCell ref="B13:G13"/>
    <mergeCell ref="C26:G26"/>
    <mergeCell ref="B38:G38"/>
    <mergeCell ref="B19:G19"/>
    <mergeCell ref="C29:G29"/>
    <mergeCell ref="C35:G35"/>
    <mergeCell ref="B10:G10"/>
    <mergeCell ref="B9:G9"/>
    <mergeCell ref="C25:G25"/>
    <mergeCell ref="B24:G24"/>
    <mergeCell ref="B20:G20"/>
    <mergeCell ref="B16:G16"/>
    <mergeCell ref="B22:G22"/>
    <mergeCell ref="B12:G12"/>
    <mergeCell ref="B18:G18"/>
    <mergeCell ref="C34:G34"/>
    <mergeCell ref="B14:G14"/>
    <mergeCell ref="C42:G42"/>
    <mergeCell ref="B17:G17"/>
    <mergeCell ref="C33:G33"/>
    <mergeCell ref="C41:G41"/>
    <mergeCell ref="B40:G40"/>
    <mergeCell ref="B21:G21"/>
  </mergeCells>
  <hyperlinks>
    <hyperlink ref="C41" r:id="rId1" xr:uid="{00000000-0004-0000-0000-000000000000}"/>
    <hyperlink ref="C42" r:id="rId2" xr:uid="{00000000-0004-0000-0000-000001000000}"/>
    <hyperlink ref="C43" r:id="rId3" xr:uid="{00000000-0004-0000-0000-000002000000}"/>
  </hyperlinks>
  <printOptions horizontalCentered="1"/>
  <pageMargins left="0.4" right="0.4" top="1" bottom="1" header="0.5" footer="0.5"/>
  <pageSetup paperSize="9" fitToHeight="0" orientation="portrait"/>
  <headerFooter>
    <oddFooter>&amp;L&amp;8 ISO/IEC 27001:2022 Internal Audit Workbook&amp;C&amp;8 © Muhammad Anwar · muhammad-anwar.com&amp;R&amp;8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1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24" customWidth="1"/>
    <col min="2" max="2" width="30" customWidth="1"/>
    <col min="3" max="3" width="18" customWidth="1"/>
    <col min="4" max="4" width="26" customWidth="1"/>
    <col min="5" max="6" width="22" customWidth="1"/>
    <col min="7" max="7" width="24" customWidth="1"/>
  </cols>
  <sheetData>
    <row r="1" spans="1:7" ht="30" customHeight="1" x14ac:dyDescent="0.45">
      <c r="A1" s="13" t="s">
        <v>14</v>
      </c>
      <c r="B1" s="14"/>
      <c r="C1" s="14"/>
      <c r="D1" s="14"/>
      <c r="E1" s="14"/>
      <c r="F1" s="14"/>
      <c r="G1" s="15" t="s">
        <v>49</v>
      </c>
    </row>
    <row r="2" spans="1:7" ht="18" customHeight="1" x14ac:dyDescent="0.45">
      <c r="A2" s="16" t="s">
        <v>50</v>
      </c>
      <c r="B2" s="14"/>
      <c r="C2" s="14"/>
      <c r="D2" s="14"/>
      <c r="E2" s="14"/>
      <c r="F2" s="14"/>
      <c r="G2" s="14"/>
    </row>
    <row r="3" spans="1:7" ht="4.05" customHeight="1" x14ac:dyDescent="0.45">
      <c r="A3" s="2"/>
      <c r="B3" s="2"/>
      <c r="C3" s="3"/>
      <c r="D3" s="3"/>
      <c r="E3" s="4"/>
      <c r="F3" s="4"/>
      <c r="G3" s="5"/>
    </row>
    <row r="5" spans="1:7" x14ac:dyDescent="0.45">
      <c r="A5" s="17" t="s">
        <v>51</v>
      </c>
    </row>
    <row r="6" spans="1:7" x14ac:dyDescent="0.45">
      <c r="A6" s="18" t="s">
        <v>52</v>
      </c>
      <c r="B6" s="51"/>
      <c r="C6" s="52"/>
      <c r="D6" s="52"/>
    </row>
    <row r="7" spans="1:7" x14ac:dyDescent="0.45">
      <c r="A7" s="18" t="s">
        <v>53</v>
      </c>
      <c r="B7" s="51"/>
      <c r="C7" s="52"/>
      <c r="D7" s="52"/>
    </row>
    <row r="8" spans="1:7" x14ac:dyDescent="0.45">
      <c r="A8" s="18" t="s">
        <v>54</v>
      </c>
      <c r="B8" s="51"/>
      <c r="C8" s="52"/>
      <c r="D8" s="52"/>
    </row>
    <row r="9" spans="1:7" x14ac:dyDescent="0.45">
      <c r="A9" s="18" t="s">
        <v>55</v>
      </c>
      <c r="B9" s="51"/>
      <c r="C9" s="52"/>
      <c r="D9" s="52"/>
    </row>
    <row r="10" spans="1:7" x14ac:dyDescent="0.45">
      <c r="A10" s="18" t="s">
        <v>56</v>
      </c>
      <c r="B10" s="51" t="s">
        <v>57</v>
      </c>
      <c r="C10" s="52"/>
      <c r="D10" s="52"/>
    </row>
    <row r="11" spans="1:7" x14ac:dyDescent="0.45">
      <c r="A11" s="18" t="s">
        <v>58</v>
      </c>
      <c r="B11" s="51"/>
      <c r="C11" s="52"/>
      <c r="D11" s="52"/>
    </row>
    <row r="12" spans="1:7" x14ac:dyDescent="0.45">
      <c r="A12" s="18" t="s">
        <v>59</v>
      </c>
      <c r="B12" s="51"/>
      <c r="C12" s="52"/>
      <c r="D12" s="52"/>
    </row>
    <row r="13" spans="1:7" x14ac:dyDescent="0.45">
      <c r="A13" s="18" t="s">
        <v>60</v>
      </c>
      <c r="B13" s="51"/>
      <c r="C13" s="52"/>
      <c r="D13" s="52"/>
    </row>
    <row r="14" spans="1:7" x14ac:dyDescent="0.45">
      <c r="A14" s="18" t="s">
        <v>61</v>
      </c>
      <c r="B14" s="53"/>
      <c r="C14" s="52"/>
      <c r="D14" s="52"/>
    </row>
    <row r="15" spans="1:7" x14ac:dyDescent="0.45">
      <c r="A15" s="18" t="s">
        <v>62</v>
      </c>
      <c r="B15" s="53"/>
      <c r="C15" s="52"/>
      <c r="D15" s="52"/>
    </row>
    <row r="16" spans="1:7" x14ac:dyDescent="0.45">
      <c r="A16" s="18" t="s">
        <v>63</v>
      </c>
      <c r="B16" s="51"/>
      <c r="C16" s="52"/>
      <c r="D16" s="52"/>
    </row>
    <row r="17" spans="1:7" x14ac:dyDescent="0.45">
      <c r="A17" s="18" t="s">
        <v>64</v>
      </c>
      <c r="B17" s="51"/>
      <c r="C17" s="52"/>
      <c r="D17" s="52"/>
    </row>
    <row r="19" spans="1:7" x14ac:dyDescent="0.45">
      <c r="A19" s="17" t="s">
        <v>65</v>
      </c>
    </row>
    <row r="20" spans="1:7" ht="32" customHeight="1" x14ac:dyDescent="0.45">
      <c r="A20" s="21" t="s">
        <v>66</v>
      </c>
      <c r="B20" s="21" t="s">
        <v>67</v>
      </c>
      <c r="C20" s="21" t="s">
        <v>68</v>
      </c>
      <c r="D20" s="21" t="s">
        <v>69</v>
      </c>
      <c r="E20" s="21" t="s">
        <v>70</v>
      </c>
      <c r="F20" s="21" t="s">
        <v>71</v>
      </c>
      <c r="G20" s="21" t="s">
        <v>72</v>
      </c>
    </row>
    <row r="21" spans="1:7" x14ac:dyDescent="0.45">
      <c r="A21" s="22" t="s">
        <v>73</v>
      </c>
      <c r="B21" s="22" t="s">
        <v>74</v>
      </c>
      <c r="C21" s="22" t="s">
        <v>75</v>
      </c>
      <c r="D21" s="22" t="s">
        <v>76</v>
      </c>
      <c r="E21" s="22" t="s">
        <v>77</v>
      </c>
      <c r="F21" s="22" t="s">
        <v>59</v>
      </c>
      <c r="G21" s="22" t="s">
        <v>78</v>
      </c>
    </row>
    <row r="22" spans="1:7" x14ac:dyDescent="0.45">
      <c r="A22" s="20"/>
      <c r="B22" s="19"/>
      <c r="C22" s="19"/>
      <c r="D22" s="19"/>
      <c r="E22" s="19"/>
      <c r="F22" s="19"/>
      <c r="G22" s="19"/>
    </row>
    <row r="23" spans="1:7" x14ac:dyDescent="0.45">
      <c r="A23" s="20"/>
      <c r="B23" s="19"/>
      <c r="C23" s="19"/>
      <c r="D23" s="19"/>
      <c r="E23" s="19"/>
      <c r="F23" s="19"/>
      <c r="G23" s="19"/>
    </row>
    <row r="24" spans="1:7" x14ac:dyDescent="0.45">
      <c r="A24" s="20"/>
      <c r="B24" s="19"/>
      <c r="C24" s="19"/>
      <c r="D24" s="19"/>
      <c r="E24" s="19"/>
      <c r="F24" s="19"/>
      <c r="G24" s="19"/>
    </row>
    <row r="25" spans="1:7" x14ac:dyDescent="0.45">
      <c r="A25" s="20"/>
      <c r="B25" s="19"/>
      <c r="C25" s="19"/>
      <c r="D25" s="19"/>
      <c r="E25" s="19"/>
      <c r="F25" s="19"/>
      <c r="G25" s="19"/>
    </row>
    <row r="26" spans="1:7" x14ac:dyDescent="0.45">
      <c r="A26" s="20"/>
      <c r="B26" s="19"/>
      <c r="C26" s="19"/>
      <c r="D26" s="19"/>
      <c r="E26" s="19"/>
      <c r="F26" s="19"/>
      <c r="G26" s="19"/>
    </row>
    <row r="27" spans="1:7" x14ac:dyDescent="0.45">
      <c r="A27" s="20"/>
      <c r="B27" s="19"/>
      <c r="C27" s="19"/>
      <c r="D27" s="19"/>
      <c r="E27" s="19"/>
      <c r="F27" s="19"/>
      <c r="G27" s="19"/>
    </row>
    <row r="28" spans="1:7" x14ac:dyDescent="0.45">
      <c r="A28" s="20"/>
      <c r="B28" s="19"/>
      <c r="C28" s="19"/>
      <c r="D28" s="19"/>
      <c r="E28" s="19"/>
      <c r="F28" s="19"/>
      <c r="G28" s="19"/>
    </row>
    <row r="29" spans="1:7" x14ac:dyDescent="0.45">
      <c r="A29" s="20"/>
      <c r="B29" s="19"/>
      <c r="C29" s="19"/>
      <c r="D29" s="19"/>
      <c r="E29" s="19"/>
      <c r="F29" s="19"/>
      <c r="G29" s="19"/>
    </row>
    <row r="30" spans="1:7" x14ac:dyDescent="0.45">
      <c r="A30" s="20"/>
      <c r="B30" s="19"/>
      <c r="C30" s="19"/>
      <c r="D30" s="19"/>
      <c r="E30" s="19"/>
      <c r="F30" s="19"/>
      <c r="G30" s="19"/>
    </row>
    <row r="31" spans="1:7" x14ac:dyDescent="0.45">
      <c r="A31" s="20"/>
      <c r="B31" s="19"/>
      <c r="C31" s="19"/>
      <c r="D31" s="19"/>
      <c r="E31" s="19"/>
      <c r="F31" s="19"/>
      <c r="G31" s="19"/>
    </row>
    <row r="32" spans="1:7" x14ac:dyDescent="0.45">
      <c r="A32" s="20"/>
      <c r="B32" s="19"/>
      <c r="C32" s="19"/>
      <c r="D32" s="19"/>
      <c r="E32" s="19"/>
      <c r="F32" s="19"/>
      <c r="G32" s="19"/>
    </row>
    <row r="33" spans="1:7" x14ac:dyDescent="0.45">
      <c r="A33" s="20"/>
      <c r="B33" s="19"/>
      <c r="C33" s="19"/>
      <c r="D33" s="19"/>
      <c r="E33" s="19"/>
      <c r="F33" s="19"/>
      <c r="G33" s="19"/>
    </row>
    <row r="34" spans="1:7" x14ac:dyDescent="0.45">
      <c r="A34" s="20"/>
      <c r="B34" s="19"/>
      <c r="C34" s="19"/>
      <c r="D34" s="19"/>
      <c r="E34" s="19"/>
      <c r="F34" s="19"/>
      <c r="G34" s="19"/>
    </row>
    <row r="35" spans="1:7" x14ac:dyDescent="0.45">
      <c r="A35" s="20"/>
      <c r="B35" s="19"/>
      <c r="C35" s="19"/>
      <c r="D35" s="19"/>
      <c r="E35" s="19"/>
      <c r="F35" s="19"/>
      <c r="G35" s="19"/>
    </row>
    <row r="36" spans="1:7" x14ac:dyDescent="0.45">
      <c r="A36" s="20"/>
      <c r="B36" s="19"/>
      <c r="C36" s="19"/>
      <c r="D36" s="19"/>
      <c r="E36" s="19"/>
      <c r="F36" s="19"/>
      <c r="G36" s="19"/>
    </row>
    <row r="37" spans="1:7" x14ac:dyDescent="0.45">
      <c r="A37" s="20"/>
      <c r="B37" s="19"/>
      <c r="C37" s="19"/>
      <c r="D37" s="19"/>
      <c r="E37" s="19"/>
      <c r="F37" s="19"/>
      <c r="G37" s="19"/>
    </row>
    <row r="38" spans="1:7" x14ac:dyDescent="0.45">
      <c r="A38" s="20"/>
      <c r="B38" s="19"/>
      <c r="C38" s="19"/>
      <c r="D38" s="19"/>
      <c r="E38" s="19"/>
      <c r="F38" s="19"/>
      <c r="G38" s="19"/>
    </row>
    <row r="39" spans="1:7" x14ac:dyDescent="0.45">
      <c r="A39" s="20"/>
      <c r="B39" s="19"/>
      <c r="C39" s="19"/>
      <c r="D39" s="19"/>
      <c r="E39" s="19"/>
      <c r="F39" s="19"/>
      <c r="G39" s="19"/>
    </row>
    <row r="40" spans="1:7" x14ac:dyDescent="0.45">
      <c r="A40" s="20"/>
      <c r="B40" s="19"/>
      <c r="C40" s="19"/>
      <c r="D40" s="19"/>
      <c r="E40" s="19"/>
      <c r="F40" s="19"/>
      <c r="G40" s="19"/>
    </row>
    <row r="41" spans="1:7" x14ac:dyDescent="0.45">
      <c r="A41" s="20"/>
      <c r="B41" s="19"/>
      <c r="C41" s="19"/>
      <c r="D41" s="19"/>
      <c r="E41" s="19"/>
      <c r="F41" s="19"/>
      <c r="G41" s="19"/>
    </row>
  </sheetData>
  <mergeCells count="12">
    <mergeCell ref="B6:D6"/>
    <mergeCell ref="B16:D16"/>
    <mergeCell ref="B17:D17"/>
    <mergeCell ref="B9:D9"/>
    <mergeCell ref="B13:D13"/>
    <mergeCell ref="B12:D12"/>
    <mergeCell ref="B7:D7"/>
    <mergeCell ref="B10:D10"/>
    <mergeCell ref="B11:D11"/>
    <mergeCell ref="B14:D14"/>
    <mergeCell ref="B15:D15"/>
    <mergeCell ref="B8:D8"/>
  </mergeCells>
  <dataValidations count="2">
    <dataValidation type="list" allowBlank="1" errorTitle="Invalid entry" error="Please choose a value from the list." sqref="B8" xr:uid="{00000000-0002-0000-0100-000000000000}">
      <formula1>"Internal audit,Surveillance readiness,Certification readiness,Follow-up audit"</formula1>
    </dataValidation>
    <dataValidation type="date" operator="greaterThan" allowBlank="1" error="Please enter a valid date (dd/mm/yyyy)." sqref="B14:B15" xr:uid="{00000000-0002-0000-0100-000001000000}">
      <formula1>36526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ISO/IEC 27001:2022 Internal Audit Workbook&amp;C&amp;8 © Muhammad Anwar · muhammad-anwar.com&amp;R&amp;8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9" customWidth="1"/>
    <col min="2" max="2" width="30" customWidth="1"/>
    <col min="3" max="3" width="50" customWidth="1"/>
    <col min="4" max="4" width="40" customWidth="1"/>
    <col min="5" max="5" width="18" customWidth="1"/>
    <col min="6" max="6" width="16" customWidth="1"/>
    <col min="7" max="7" width="36" customWidth="1"/>
    <col min="8" max="8" width="12" customWidth="1"/>
  </cols>
  <sheetData>
    <row r="1" spans="1:8" ht="30" customHeight="1" x14ac:dyDescent="0.45">
      <c r="A1" s="13" t="s">
        <v>79</v>
      </c>
      <c r="B1" s="14"/>
      <c r="C1" s="14"/>
      <c r="D1" s="14"/>
      <c r="E1" s="14"/>
      <c r="F1" s="14"/>
      <c r="G1" s="14"/>
      <c r="H1" s="15" t="s">
        <v>49</v>
      </c>
    </row>
    <row r="2" spans="1:8" ht="18" customHeight="1" x14ac:dyDescent="0.45">
      <c r="A2" s="16" t="s">
        <v>80</v>
      </c>
      <c r="B2" s="14"/>
      <c r="C2" s="14"/>
      <c r="D2" s="14"/>
      <c r="E2" s="14"/>
      <c r="F2" s="14"/>
      <c r="G2" s="14"/>
      <c r="H2" s="14"/>
    </row>
    <row r="3" spans="1:8" ht="4.05" customHeight="1" x14ac:dyDescent="0.45">
      <c r="A3" s="2"/>
      <c r="B3" s="2"/>
      <c r="C3" s="3"/>
      <c r="D3" s="3"/>
      <c r="E3" s="4"/>
      <c r="F3" s="4"/>
      <c r="G3" s="5"/>
      <c r="H3" s="5"/>
    </row>
    <row r="5" spans="1:8" ht="32" customHeight="1" x14ac:dyDescent="0.45">
      <c r="A5" s="21" t="s">
        <v>81</v>
      </c>
      <c r="B5" s="21" t="s">
        <v>82</v>
      </c>
      <c r="C5" s="21" t="s">
        <v>83</v>
      </c>
      <c r="D5" s="21" t="s">
        <v>84</v>
      </c>
      <c r="E5" s="21" t="s">
        <v>85</v>
      </c>
      <c r="F5" s="21" t="s">
        <v>86</v>
      </c>
      <c r="G5" s="21" t="s">
        <v>87</v>
      </c>
      <c r="H5" s="21" t="s">
        <v>88</v>
      </c>
    </row>
    <row r="6" spans="1:8" ht="45" customHeight="1" x14ac:dyDescent="0.45">
      <c r="A6" s="23" t="s">
        <v>89</v>
      </c>
      <c r="B6" s="24" t="s">
        <v>90</v>
      </c>
      <c r="C6" s="25" t="s">
        <v>91</v>
      </c>
      <c r="D6" s="19"/>
      <c r="E6" s="19"/>
      <c r="F6" s="26"/>
      <c r="G6" s="19"/>
      <c r="H6" s="26"/>
    </row>
    <row r="7" spans="1:8" ht="45" customHeight="1" x14ac:dyDescent="0.45">
      <c r="A7" s="27" t="s">
        <v>92</v>
      </c>
      <c r="B7" s="18" t="s">
        <v>93</v>
      </c>
      <c r="C7" s="28" t="s">
        <v>94</v>
      </c>
      <c r="D7" s="19"/>
      <c r="E7" s="19"/>
      <c r="F7" s="26"/>
      <c r="G7" s="19"/>
      <c r="H7" s="26"/>
    </row>
    <row r="8" spans="1:8" ht="45" customHeight="1" x14ac:dyDescent="0.45">
      <c r="A8" s="23" t="s">
        <v>95</v>
      </c>
      <c r="B8" s="24" t="s">
        <v>96</v>
      </c>
      <c r="C8" s="25" t="s">
        <v>97</v>
      </c>
      <c r="D8" s="19"/>
      <c r="E8" s="19"/>
      <c r="F8" s="26"/>
      <c r="G8" s="19"/>
      <c r="H8" s="26"/>
    </row>
    <row r="9" spans="1:8" ht="45" customHeight="1" x14ac:dyDescent="0.45">
      <c r="A9" s="27" t="s">
        <v>98</v>
      </c>
      <c r="B9" s="18" t="s">
        <v>99</v>
      </c>
      <c r="C9" s="28" t="s">
        <v>100</v>
      </c>
      <c r="D9" s="19"/>
      <c r="E9" s="19"/>
      <c r="F9" s="26"/>
      <c r="G9" s="19"/>
      <c r="H9" s="26"/>
    </row>
    <row r="10" spans="1:8" ht="45" customHeight="1" x14ac:dyDescent="0.45">
      <c r="A10" s="23" t="s">
        <v>101</v>
      </c>
      <c r="B10" s="24" t="s">
        <v>102</v>
      </c>
      <c r="C10" s="25" t="s">
        <v>103</v>
      </c>
      <c r="D10" s="19"/>
      <c r="E10" s="19"/>
      <c r="F10" s="26"/>
      <c r="G10" s="19"/>
      <c r="H10" s="26"/>
    </row>
    <row r="11" spans="1:8" ht="45" customHeight="1" x14ac:dyDescent="0.45">
      <c r="A11" s="27" t="s">
        <v>104</v>
      </c>
      <c r="B11" s="18" t="s">
        <v>105</v>
      </c>
      <c r="C11" s="28" t="s">
        <v>106</v>
      </c>
      <c r="D11" s="19"/>
      <c r="E11" s="19"/>
      <c r="F11" s="26"/>
      <c r="G11" s="19"/>
      <c r="H11" s="26"/>
    </row>
    <row r="12" spans="1:8" ht="45" customHeight="1" x14ac:dyDescent="0.45">
      <c r="A12" s="23" t="s">
        <v>107</v>
      </c>
      <c r="B12" s="24" t="s">
        <v>108</v>
      </c>
      <c r="C12" s="25" t="s">
        <v>109</v>
      </c>
      <c r="D12" s="19"/>
      <c r="E12" s="19"/>
      <c r="F12" s="26"/>
      <c r="G12" s="19"/>
      <c r="H12" s="26"/>
    </row>
    <row r="13" spans="1:8" ht="45" customHeight="1" x14ac:dyDescent="0.45">
      <c r="A13" s="27" t="s">
        <v>110</v>
      </c>
      <c r="B13" s="18" t="s">
        <v>111</v>
      </c>
      <c r="C13" s="28" t="s">
        <v>112</v>
      </c>
      <c r="D13" s="19"/>
      <c r="E13" s="19"/>
      <c r="F13" s="26"/>
      <c r="G13" s="19"/>
      <c r="H13" s="26"/>
    </row>
    <row r="14" spans="1:8" ht="45" customHeight="1" x14ac:dyDescent="0.45">
      <c r="A14" s="23" t="s">
        <v>113</v>
      </c>
      <c r="B14" s="24" t="s">
        <v>114</v>
      </c>
      <c r="C14" s="25" t="s">
        <v>115</v>
      </c>
      <c r="D14" s="19"/>
      <c r="E14" s="19"/>
      <c r="F14" s="26"/>
      <c r="G14" s="19"/>
      <c r="H14" s="26"/>
    </row>
    <row r="15" spans="1:8" ht="45" customHeight="1" x14ac:dyDescent="0.45">
      <c r="A15" s="27" t="s">
        <v>116</v>
      </c>
      <c r="B15" s="18" t="s">
        <v>117</v>
      </c>
      <c r="C15" s="28" t="s">
        <v>118</v>
      </c>
      <c r="D15" s="19"/>
      <c r="E15" s="19"/>
      <c r="F15" s="26"/>
      <c r="G15" s="19"/>
      <c r="H15" s="26"/>
    </row>
    <row r="16" spans="1:8" ht="45" customHeight="1" x14ac:dyDescent="0.45">
      <c r="A16" s="23" t="s">
        <v>119</v>
      </c>
      <c r="B16" s="24" t="s">
        <v>120</v>
      </c>
      <c r="C16" s="25" t="s">
        <v>121</v>
      </c>
      <c r="D16" s="19"/>
      <c r="E16" s="19"/>
      <c r="F16" s="26"/>
      <c r="G16" s="19"/>
      <c r="H16" s="26"/>
    </row>
    <row r="17" spans="1:8" ht="45" customHeight="1" x14ac:dyDescent="0.45">
      <c r="A17" s="27" t="s">
        <v>122</v>
      </c>
      <c r="B17" s="18" t="s">
        <v>123</v>
      </c>
      <c r="C17" s="28" t="s">
        <v>124</v>
      </c>
      <c r="D17" s="19"/>
      <c r="E17" s="19"/>
      <c r="F17" s="26"/>
      <c r="G17" s="19"/>
      <c r="H17" s="26"/>
    </row>
    <row r="18" spans="1:8" ht="45" customHeight="1" x14ac:dyDescent="0.45">
      <c r="A18" s="23" t="s">
        <v>125</v>
      </c>
      <c r="B18" s="24" t="s">
        <v>126</v>
      </c>
      <c r="C18" s="25" t="s">
        <v>127</v>
      </c>
      <c r="D18" s="19"/>
      <c r="E18" s="19"/>
      <c r="F18" s="26"/>
      <c r="G18" s="19"/>
      <c r="H18" s="26"/>
    </row>
    <row r="19" spans="1:8" ht="45" customHeight="1" x14ac:dyDescent="0.45">
      <c r="A19" s="27" t="s">
        <v>128</v>
      </c>
      <c r="B19" s="18" t="s">
        <v>129</v>
      </c>
      <c r="C19" s="28" t="s">
        <v>130</v>
      </c>
      <c r="D19" s="19"/>
      <c r="E19" s="19"/>
      <c r="F19" s="26"/>
      <c r="G19" s="19"/>
      <c r="H19" s="26"/>
    </row>
    <row r="20" spans="1:8" ht="45" customHeight="1" x14ac:dyDescent="0.45">
      <c r="A20" s="23" t="s">
        <v>131</v>
      </c>
      <c r="B20" s="24" t="s">
        <v>132</v>
      </c>
      <c r="C20" s="25" t="s">
        <v>133</v>
      </c>
      <c r="D20" s="19"/>
      <c r="E20" s="19"/>
      <c r="F20" s="26"/>
      <c r="G20" s="19"/>
      <c r="H20" s="26"/>
    </row>
    <row r="21" spans="1:8" ht="45" customHeight="1" x14ac:dyDescent="0.45">
      <c r="A21" s="27" t="s">
        <v>134</v>
      </c>
      <c r="B21" s="18" t="s">
        <v>135</v>
      </c>
      <c r="C21" s="28" t="s">
        <v>136</v>
      </c>
      <c r="D21" s="19"/>
      <c r="E21" s="19"/>
      <c r="F21" s="26"/>
      <c r="G21" s="19"/>
      <c r="H21" s="26"/>
    </row>
    <row r="22" spans="1:8" ht="45" customHeight="1" x14ac:dyDescent="0.45">
      <c r="A22" s="23" t="s">
        <v>137</v>
      </c>
      <c r="B22" s="24" t="s">
        <v>138</v>
      </c>
      <c r="C22" s="25" t="s">
        <v>139</v>
      </c>
      <c r="D22" s="19"/>
      <c r="E22" s="19"/>
      <c r="F22" s="26"/>
      <c r="G22" s="19"/>
      <c r="H22" s="26"/>
    </row>
    <row r="23" spans="1:8" ht="45" customHeight="1" x14ac:dyDescent="0.45">
      <c r="A23" s="27" t="s">
        <v>140</v>
      </c>
      <c r="B23" s="18" t="s">
        <v>141</v>
      </c>
      <c r="C23" s="28" t="s">
        <v>142</v>
      </c>
      <c r="D23" s="19"/>
      <c r="E23" s="19"/>
      <c r="F23" s="26"/>
      <c r="G23" s="19"/>
      <c r="H23" s="26"/>
    </row>
    <row r="24" spans="1:8" ht="45" customHeight="1" x14ac:dyDescent="0.45">
      <c r="A24" s="23" t="s">
        <v>143</v>
      </c>
      <c r="B24" s="24" t="s">
        <v>144</v>
      </c>
      <c r="C24" s="25" t="s">
        <v>145</v>
      </c>
      <c r="D24" s="19"/>
      <c r="E24" s="19"/>
      <c r="F24" s="26"/>
      <c r="G24" s="19"/>
      <c r="H24" s="26"/>
    </row>
    <row r="25" spans="1:8" ht="45" customHeight="1" x14ac:dyDescent="0.45">
      <c r="A25" s="27" t="s">
        <v>146</v>
      </c>
      <c r="B25" s="18" t="s">
        <v>147</v>
      </c>
      <c r="C25" s="28" t="s">
        <v>148</v>
      </c>
      <c r="D25" s="19"/>
      <c r="E25" s="19"/>
      <c r="F25" s="26"/>
      <c r="G25" s="19"/>
      <c r="H25" s="26"/>
    </row>
    <row r="26" spans="1:8" ht="45" customHeight="1" x14ac:dyDescent="0.45">
      <c r="A26" s="23" t="s">
        <v>149</v>
      </c>
      <c r="B26" s="24" t="s">
        <v>150</v>
      </c>
      <c r="C26" s="25" t="s">
        <v>151</v>
      </c>
      <c r="D26" s="19"/>
      <c r="E26" s="19"/>
      <c r="F26" s="26"/>
      <c r="G26" s="19"/>
      <c r="H26" s="26"/>
    </row>
    <row r="27" spans="1:8" ht="45" customHeight="1" x14ac:dyDescent="0.45">
      <c r="A27" s="27" t="s">
        <v>152</v>
      </c>
      <c r="B27" s="18" t="s">
        <v>153</v>
      </c>
      <c r="C27" s="28" t="s">
        <v>154</v>
      </c>
      <c r="D27" s="19"/>
      <c r="E27" s="19"/>
      <c r="F27" s="26"/>
      <c r="G27" s="19"/>
      <c r="H27" s="26"/>
    </row>
    <row r="28" spans="1:8" ht="45" customHeight="1" x14ac:dyDescent="0.45">
      <c r="A28" s="23" t="s">
        <v>155</v>
      </c>
      <c r="B28" s="24" t="s">
        <v>156</v>
      </c>
      <c r="C28" s="25" t="s">
        <v>157</v>
      </c>
      <c r="D28" s="19"/>
      <c r="E28" s="19"/>
      <c r="F28" s="26"/>
      <c r="G28" s="19"/>
      <c r="H28" s="26"/>
    </row>
    <row r="29" spans="1:8" ht="45" customHeight="1" x14ac:dyDescent="0.45">
      <c r="A29" s="27" t="s">
        <v>158</v>
      </c>
      <c r="B29" s="18" t="s">
        <v>159</v>
      </c>
      <c r="C29" s="28" t="s">
        <v>160</v>
      </c>
      <c r="D29" s="19"/>
      <c r="E29" s="19"/>
      <c r="F29" s="26"/>
      <c r="G29" s="19"/>
      <c r="H29" s="26"/>
    </row>
    <row r="30" spans="1:8" ht="45" customHeight="1" x14ac:dyDescent="0.45">
      <c r="A30" s="23" t="s">
        <v>161</v>
      </c>
      <c r="B30" s="24" t="s">
        <v>162</v>
      </c>
      <c r="C30" s="25" t="s">
        <v>163</v>
      </c>
      <c r="D30" s="19"/>
      <c r="E30" s="19"/>
      <c r="F30" s="26"/>
      <c r="G30" s="19"/>
      <c r="H30" s="26"/>
    </row>
  </sheetData>
  <autoFilter ref="A5:H30" xr:uid="{00000000-0009-0000-0000-000002000000}"/>
  <conditionalFormatting sqref="F6:F30">
    <cfRule type="cellIs" dxfId="28" priority="1" operator="equal">
      <formula>"Conforming"</formula>
    </cfRule>
    <cfRule type="cellIs" dxfId="27" priority="2" operator="equal">
      <formula>"Minor NC"</formula>
    </cfRule>
    <cfRule type="cellIs" dxfId="26" priority="3" operator="equal">
      <formula>"Major NC"</formula>
    </cfRule>
    <cfRule type="cellIs" dxfId="25" priority="4" operator="equal">
      <formula>"OFI"</formula>
    </cfRule>
    <cfRule type="cellIs" dxfId="24" priority="5" operator="equal">
      <formula>"Not applicable"</formula>
    </cfRule>
  </conditionalFormatting>
  <dataValidations count="1">
    <dataValidation type="list" allowBlank="1" showInputMessage="1" errorTitle="Invalid entry" error="Please choose a value from the list." prompt="Select the audit result" sqref="F6:F30" xr:uid="{00000000-0002-0000-0200-000000000000}">
      <formula1>"Conforming,Minor NC,Major NC,OFI,Not applicable"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ISO/IEC 27001:2022 Internal Audit Workbook&amp;C&amp;8 © Muhammad Anwar · muhammad-anwar.com&amp;R&amp;8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8"/>
  <sheetViews>
    <sheetView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9" customWidth="1"/>
    <col min="2" max="2" width="15" customWidth="1"/>
    <col min="3" max="3" width="44" customWidth="1"/>
    <col min="4" max="4" width="14" customWidth="1"/>
    <col min="5" max="5" width="18" customWidth="1"/>
    <col min="6" max="6" width="40" customWidth="1"/>
    <col min="7" max="7" width="16" customWidth="1"/>
    <col min="8" max="8" width="36" customWidth="1"/>
    <col min="9" max="9" width="12" customWidth="1"/>
  </cols>
  <sheetData>
    <row r="1" spans="1:9" ht="30" customHeight="1" x14ac:dyDescent="0.45">
      <c r="A1" s="13" t="s">
        <v>164</v>
      </c>
      <c r="B1" s="14"/>
      <c r="C1" s="14"/>
      <c r="D1" s="14"/>
      <c r="E1" s="14"/>
      <c r="F1" s="14"/>
      <c r="G1" s="14"/>
      <c r="H1" s="14"/>
      <c r="I1" s="15" t="s">
        <v>49</v>
      </c>
    </row>
    <row r="2" spans="1:9" ht="18" customHeight="1" x14ac:dyDescent="0.45">
      <c r="A2" s="16" t="s">
        <v>165</v>
      </c>
      <c r="B2" s="14"/>
      <c r="C2" s="14"/>
      <c r="D2" s="14"/>
      <c r="E2" s="14"/>
      <c r="F2" s="14"/>
      <c r="G2" s="14"/>
      <c r="H2" s="14"/>
      <c r="I2" s="14"/>
    </row>
    <row r="3" spans="1:9" ht="4.05" customHeight="1" x14ac:dyDescent="0.45">
      <c r="A3" s="2"/>
      <c r="B3" s="2"/>
      <c r="C3" s="2"/>
      <c r="D3" s="3"/>
      <c r="E3" s="3"/>
      <c r="F3" s="4"/>
      <c r="G3" s="4"/>
      <c r="H3" s="5"/>
      <c r="I3" s="5"/>
    </row>
    <row r="5" spans="1:9" ht="32" customHeight="1" x14ac:dyDescent="0.45">
      <c r="A5" s="21" t="s">
        <v>166</v>
      </c>
      <c r="B5" s="21" t="s">
        <v>167</v>
      </c>
      <c r="C5" s="21" t="s">
        <v>168</v>
      </c>
      <c r="D5" s="21" t="s">
        <v>169</v>
      </c>
      <c r="E5" s="21" t="s">
        <v>170</v>
      </c>
      <c r="F5" s="21" t="s">
        <v>84</v>
      </c>
      <c r="G5" s="21" t="s">
        <v>86</v>
      </c>
      <c r="H5" s="21" t="s">
        <v>87</v>
      </c>
      <c r="I5" s="21" t="s">
        <v>88</v>
      </c>
    </row>
    <row r="6" spans="1:9" ht="30" customHeight="1" x14ac:dyDescent="0.45">
      <c r="A6" s="23" t="s">
        <v>101</v>
      </c>
      <c r="B6" s="29" t="s">
        <v>171</v>
      </c>
      <c r="C6" s="25" t="s">
        <v>172</v>
      </c>
      <c r="D6" s="26"/>
      <c r="E6" s="26"/>
      <c r="F6" s="19"/>
      <c r="G6" s="26"/>
      <c r="H6" s="19"/>
      <c r="I6" s="26"/>
    </row>
    <row r="7" spans="1:9" ht="30" customHeight="1" x14ac:dyDescent="0.45">
      <c r="A7" s="27" t="s">
        <v>104</v>
      </c>
      <c r="B7" s="30" t="s">
        <v>171</v>
      </c>
      <c r="C7" s="28" t="s">
        <v>173</v>
      </c>
      <c r="D7" s="26"/>
      <c r="E7" s="26"/>
      <c r="F7" s="19"/>
      <c r="G7" s="26"/>
      <c r="H7" s="19"/>
      <c r="I7" s="26"/>
    </row>
    <row r="8" spans="1:9" ht="30" customHeight="1" x14ac:dyDescent="0.45">
      <c r="A8" s="23" t="s">
        <v>107</v>
      </c>
      <c r="B8" s="29" t="s">
        <v>171</v>
      </c>
      <c r="C8" s="25" t="s">
        <v>174</v>
      </c>
      <c r="D8" s="26"/>
      <c r="E8" s="26"/>
      <c r="F8" s="19"/>
      <c r="G8" s="26"/>
      <c r="H8" s="19"/>
      <c r="I8" s="26"/>
    </row>
    <row r="9" spans="1:9" ht="30" customHeight="1" x14ac:dyDescent="0.45">
      <c r="A9" s="27" t="s">
        <v>175</v>
      </c>
      <c r="B9" s="30" t="s">
        <v>171</v>
      </c>
      <c r="C9" s="28" t="s">
        <v>176</v>
      </c>
      <c r="D9" s="26"/>
      <c r="E9" s="26"/>
      <c r="F9" s="19"/>
      <c r="G9" s="26"/>
      <c r="H9" s="19"/>
      <c r="I9" s="26"/>
    </row>
    <row r="10" spans="1:9" ht="30" customHeight="1" x14ac:dyDescent="0.45">
      <c r="A10" s="23" t="s">
        <v>177</v>
      </c>
      <c r="B10" s="29" t="s">
        <v>171</v>
      </c>
      <c r="C10" s="25" t="s">
        <v>178</v>
      </c>
      <c r="D10" s="26"/>
      <c r="E10" s="26"/>
      <c r="F10" s="19"/>
      <c r="G10" s="26"/>
      <c r="H10" s="19"/>
      <c r="I10" s="26"/>
    </row>
    <row r="11" spans="1:9" ht="30" customHeight="1" x14ac:dyDescent="0.45">
      <c r="A11" s="27" t="s">
        <v>179</v>
      </c>
      <c r="B11" s="30" t="s">
        <v>171</v>
      </c>
      <c r="C11" s="28" t="s">
        <v>180</v>
      </c>
      <c r="D11" s="26"/>
      <c r="E11" s="26"/>
      <c r="F11" s="19"/>
      <c r="G11" s="26"/>
      <c r="H11" s="19"/>
      <c r="I11" s="26"/>
    </row>
    <row r="12" spans="1:9" ht="30" customHeight="1" x14ac:dyDescent="0.45">
      <c r="A12" s="23" t="s">
        <v>181</v>
      </c>
      <c r="B12" s="29" t="s">
        <v>171</v>
      </c>
      <c r="C12" s="25" t="s">
        <v>182</v>
      </c>
      <c r="D12" s="26"/>
      <c r="E12" s="26"/>
      <c r="F12" s="19"/>
      <c r="G12" s="26"/>
      <c r="H12" s="19"/>
      <c r="I12" s="26"/>
    </row>
    <row r="13" spans="1:9" ht="30" customHeight="1" x14ac:dyDescent="0.45">
      <c r="A13" s="27" t="s">
        <v>183</v>
      </c>
      <c r="B13" s="30" t="s">
        <v>171</v>
      </c>
      <c r="C13" s="28" t="s">
        <v>184</v>
      </c>
      <c r="D13" s="26"/>
      <c r="E13" s="26"/>
      <c r="F13" s="19"/>
      <c r="G13" s="26"/>
      <c r="H13" s="19"/>
      <c r="I13" s="26"/>
    </row>
    <row r="14" spans="1:9" ht="30" customHeight="1" x14ac:dyDescent="0.45">
      <c r="A14" s="23" t="s">
        <v>185</v>
      </c>
      <c r="B14" s="29" t="s">
        <v>171</v>
      </c>
      <c r="C14" s="25" t="s">
        <v>186</v>
      </c>
      <c r="D14" s="26"/>
      <c r="E14" s="26"/>
      <c r="F14" s="19"/>
      <c r="G14" s="26"/>
      <c r="H14" s="19"/>
      <c r="I14" s="26"/>
    </row>
    <row r="15" spans="1:9" ht="30" customHeight="1" x14ac:dyDescent="0.45">
      <c r="A15" s="27" t="s">
        <v>187</v>
      </c>
      <c r="B15" s="30" t="s">
        <v>171</v>
      </c>
      <c r="C15" s="28" t="s">
        <v>188</v>
      </c>
      <c r="D15" s="26"/>
      <c r="E15" s="26"/>
      <c r="F15" s="19"/>
      <c r="G15" s="26"/>
      <c r="H15" s="19"/>
      <c r="I15" s="26"/>
    </row>
    <row r="16" spans="1:9" ht="30" customHeight="1" x14ac:dyDescent="0.45">
      <c r="A16" s="23" t="s">
        <v>189</v>
      </c>
      <c r="B16" s="29" t="s">
        <v>171</v>
      </c>
      <c r="C16" s="25" t="s">
        <v>190</v>
      </c>
      <c r="D16" s="26"/>
      <c r="E16" s="26"/>
      <c r="F16" s="19"/>
      <c r="G16" s="26"/>
      <c r="H16" s="19"/>
      <c r="I16" s="26"/>
    </row>
    <row r="17" spans="1:9" ht="30" customHeight="1" x14ac:dyDescent="0.45">
      <c r="A17" s="27" t="s">
        <v>191</v>
      </c>
      <c r="B17" s="30" t="s">
        <v>171</v>
      </c>
      <c r="C17" s="28" t="s">
        <v>192</v>
      </c>
      <c r="D17" s="26"/>
      <c r="E17" s="26"/>
      <c r="F17" s="19"/>
      <c r="G17" s="26"/>
      <c r="H17" s="19"/>
      <c r="I17" s="26"/>
    </row>
    <row r="18" spans="1:9" ht="30" customHeight="1" x14ac:dyDescent="0.45">
      <c r="A18" s="23" t="s">
        <v>193</v>
      </c>
      <c r="B18" s="29" t="s">
        <v>171</v>
      </c>
      <c r="C18" s="25" t="s">
        <v>194</v>
      </c>
      <c r="D18" s="26"/>
      <c r="E18" s="26"/>
      <c r="F18" s="19"/>
      <c r="G18" s="26"/>
      <c r="H18" s="19"/>
      <c r="I18" s="26"/>
    </row>
    <row r="19" spans="1:9" ht="30" customHeight="1" x14ac:dyDescent="0.45">
      <c r="A19" s="27" t="s">
        <v>195</v>
      </c>
      <c r="B19" s="30" t="s">
        <v>171</v>
      </c>
      <c r="C19" s="28" t="s">
        <v>196</v>
      </c>
      <c r="D19" s="26"/>
      <c r="E19" s="26"/>
      <c r="F19" s="19"/>
      <c r="G19" s="26"/>
      <c r="H19" s="19"/>
      <c r="I19" s="26"/>
    </row>
    <row r="20" spans="1:9" ht="30" customHeight="1" x14ac:dyDescent="0.45">
      <c r="A20" s="23" t="s">
        <v>197</v>
      </c>
      <c r="B20" s="29" t="s">
        <v>171</v>
      </c>
      <c r="C20" s="25" t="s">
        <v>198</v>
      </c>
      <c r="D20" s="26"/>
      <c r="E20" s="26"/>
      <c r="F20" s="19"/>
      <c r="G20" s="26"/>
      <c r="H20" s="19"/>
      <c r="I20" s="26"/>
    </row>
    <row r="21" spans="1:9" ht="30" customHeight="1" x14ac:dyDescent="0.45">
      <c r="A21" s="27" t="s">
        <v>199</v>
      </c>
      <c r="B21" s="30" t="s">
        <v>171</v>
      </c>
      <c r="C21" s="28" t="s">
        <v>200</v>
      </c>
      <c r="D21" s="26"/>
      <c r="E21" s="26"/>
      <c r="F21" s="19"/>
      <c r="G21" s="26"/>
      <c r="H21" s="19"/>
      <c r="I21" s="26"/>
    </row>
    <row r="22" spans="1:9" ht="30" customHeight="1" x14ac:dyDescent="0.45">
      <c r="A22" s="23" t="s">
        <v>201</v>
      </c>
      <c r="B22" s="29" t="s">
        <v>171</v>
      </c>
      <c r="C22" s="25" t="s">
        <v>202</v>
      </c>
      <c r="D22" s="26"/>
      <c r="E22" s="26"/>
      <c r="F22" s="19"/>
      <c r="G22" s="26"/>
      <c r="H22" s="19"/>
      <c r="I22" s="26"/>
    </row>
    <row r="23" spans="1:9" ht="30" customHeight="1" x14ac:dyDescent="0.45">
      <c r="A23" s="27" t="s">
        <v>203</v>
      </c>
      <c r="B23" s="30" t="s">
        <v>171</v>
      </c>
      <c r="C23" s="28" t="s">
        <v>204</v>
      </c>
      <c r="D23" s="26"/>
      <c r="E23" s="26"/>
      <c r="F23" s="19"/>
      <c r="G23" s="26"/>
      <c r="H23" s="19"/>
      <c r="I23" s="26"/>
    </row>
    <row r="24" spans="1:9" ht="30" customHeight="1" x14ac:dyDescent="0.45">
      <c r="A24" s="23" t="s">
        <v>205</v>
      </c>
      <c r="B24" s="29" t="s">
        <v>171</v>
      </c>
      <c r="C24" s="25" t="s">
        <v>206</v>
      </c>
      <c r="D24" s="26"/>
      <c r="E24" s="26"/>
      <c r="F24" s="19"/>
      <c r="G24" s="26"/>
      <c r="H24" s="19"/>
      <c r="I24" s="26"/>
    </row>
    <row r="25" spans="1:9" ht="30" customHeight="1" x14ac:dyDescent="0.45">
      <c r="A25" s="27" t="s">
        <v>207</v>
      </c>
      <c r="B25" s="30" t="s">
        <v>171</v>
      </c>
      <c r="C25" s="28" t="s">
        <v>208</v>
      </c>
      <c r="D25" s="26"/>
      <c r="E25" s="26"/>
      <c r="F25" s="19"/>
      <c r="G25" s="26"/>
      <c r="H25" s="19"/>
      <c r="I25" s="26"/>
    </row>
    <row r="26" spans="1:9" ht="30" customHeight="1" x14ac:dyDescent="0.45">
      <c r="A26" s="23" t="s">
        <v>209</v>
      </c>
      <c r="B26" s="29" t="s">
        <v>171</v>
      </c>
      <c r="C26" s="25" t="s">
        <v>210</v>
      </c>
      <c r="D26" s="26"/>
      <c r="E26" s="26"/>
      <c r="F26" s="19"/>
      <c r="G26" s="26"/>
      <c r="H26" s="19"/>
      <c r="I26" s="26"/>
    </row>
    <row r="27" spans="1:9" ht="30" customHeight="1" x14ac:dyDescent="0.45">
      <c r="A27" s="27" t="s">
        <v>211</v>
      </c>
      <c r="B27" s="30" t="s">
        <v>171</v>
      </c>
      <c r="C27" s="28" t="s">
        <v>212</v>
      </c>
      <c r="D27" s="26"/>
      <c r="E27" s="26"/>
      <c r="F27" s="19"/>
      <c r="G27" s="26"/>
      <c r="H27" s="19"/>
      <c r="I27" s="26"/>
    </row>
    <row r="28" spans="1:9" ht="30" customHeight="1" x14ac:dyDescent="0.45">
      <c r="A28" s="23" t="s">
        <v>213</v>
      </c>
      <c r="B28" s="29" t="s">
        <v>171</v>
      </c>
      <c r="C28" s="25" t="s">
        <v>214</v>
      </c>
      <c r="D28" s="26"/>
      <c r="E28" s="26"/>
      <c r="F28" s="19"/>
      <c r="G28" s="26"/>
      <c r="H28" s="19"/>
      <c r="I28" s="26"/>
    </row>
    <row r="29" spans="1:9" ht="30" customHeight="1" x14ac:dyDescent="0.45">
      <c r="A29" s="27" t="s">
        <v>215</v>
      </c>
      <c r="B29" s="30" t="s">
        <v>171</v>
      </c>
      <c r="C29" s="28" t="s">
        <v>216</v>
      </c>
      <c r="D29" s="26"/>
      <c r="E29" s="26"/>
      <c r="F29" s="19"/>
      <c r="G29" s="26"/>
      <c r="H29" s="19"/>
      <c r="I29" s="26"/>
    </row>
    <row r="30" spans="1:9" ht="30" customHeight="1" x14ac:dyDescent="0.45">
      <c r="A30" s="23" t="s">
        <v>217</v>
      </c>
      <c r="B30" s="29" t="s">
        <v>171</v>
      </c>
      <c r="C30" s="25" t="s">
        <v>218</v>
      </c>
      <c r="D30" s="26"/>
      <c r="E30" s="26"/>
      <c r="F30" s="19"/>
      <c r="G30" s="26"/>
      <c r="H30" s="19"/>
      <c r="I30" s="26"/>
    </row>
    <row r="31" spans="1:9" ht="30" customHeight="1" x14ac:dyDescent="0.45">
      <c r="A31" s="27" t="s">
        <v>219</v>
      </c>
      <c r="B31" s="30" t="s">
        <v>171</v>
      </c>
      <c r="C31" s="28" t="s">
        <v>220</v>
      </c>
      <c r="D31" s="26"/>
      <c r="E31" s="26"/>
      <c r="F31" s="19"/>
      <c r="G31" s="26"/>
      <c r="H31" s="19"/>
      <c r="I31" s="26"/>
    </row>
    <row r="32" spans="1:9" ht="30" customHeight="1" x14ac:dyDescent="0.45">
      <c r="A32" s="23" t="s">
        <v>221</v>
      </c>
      <c r="B32" s="29" t="s">
        <v>171</v>
      </c>
      <c r="C32" s="25" t="s">
        <v>222</v>
      </c>
      <c r="D32" s="26"/>
      <c r="E32" s="26"/>
      <c r="F32" s="19"/>
      <c r="G32" s="26"/>
      <c r="H32" s="19"/>
      <c r="I32" s="26"/>
    </row>
    <row r="33" spans="1:9" ht="30" customHeight="1" x14ac:dyDescent="0.45">
      <c r="A33" s="27" t="s">
        <v>223</v>
      </c>
      <c r="B33" s="30" t="s">
        <v>171</v>
      </c>
      <c r="C33" s="28" t="s">
        <v>224</v>
      </c>
      <c r="D33" s="26"/>
      <c r="E33" s="26"/>
      <c r="F33" s="19"/>
      <c r="G33" s="26"/>
      <c r="H33" s="19"/>
      <c r="I33" s="26"/>
    </row>
    <row r="34" spans="1:9" ht="30" customHeight="1" x14ac:dyDescent="0.45">
      <c r="A34" s="23" t="s">
        <v>225</v>
      </c>
      <c r="B34" s="29" t="s">
        <v>171</v>
      </c>
      <c r="C34" s="25" t="s">
        <v>226</v>
      </c>
      <c r="D34" s="26"/>
      <c r="E34" s="26"/>
      <c r="F34" s="19"/>
      <c r="G34" s="26"/>
      <c r="H34" s="19"/>
      <c r="I34" s="26"/>
    </row>
    <row r="35" spans="1:9" ht="30" customHeight="1" x14ac:dyDescent="0.45">
      <c r="A35" s="27" t="s">
        <v>227</v>
      </c>
      <c r="B35" s="30" t="s">
        <v>171</v>
      </c>
      <c r="C35" s="28" t="s">
        <v>228</v>
      </c>
      <c r="D35" s="26"/>
      <c r="E35" s="26"/>
      <c r="F35" s="19"/>
      <c r="G35" s="26"/>
      <c r="H35" s="19"/>
      <c r="I35" s="26"/>
    </row>
    <row r="36" spans="1:9" ht="30" customHeight="1" x14ac:dyDescent="0.45">
      <c r="A36" s="23" t="s">
        <v>229</v>
      </c>
      <c r="B36" s="29" t="s">
        <v>171</v>
      </c>
      <c r="C36" s="25" t="s">
        <v>230</v>
      </c>
      <c r="D36" s="26"/>
      <c r="E36" s="26"/>
      <c r="F36" s="19"/>
      <c r="G36" s="26"/>
      <c r="H36" s="19"/>
      <c r="I36" s="26"/>
    </row>
    <row r="37" spans="1:9" ht="30" customHeight="1" x14ac:dyDescent="0.45">
      <c r="A37" s="27" t="s">
        <v>231</v>
      </c>
      <c r="B37" s="30" t="s">
        <v>171</v>
      </c>
      <c r="C37" s="28" t="s">
        <v>232</v>
      </c>
      <c r="D37" s="26"/>
      <c r="E37" s="26"/>
      <c r="F37" s="19"/>
      <c r="G37" s="26"/>
      <c r="H37" s="19"/>
      <c r="I37" s="26"/>
    </row>
    <row r="38" spans="1:9" ht="30" customHeight="1" x14ac:dyDescent="0.45">
      <c r="A38" s="23" t="s">
        <v>233</v>
      </c>
      <c r="B38" s="29" t="s">
        <v>171</v>
      </c>
      <c r="C38" s="25" t="s">
        <v>234</v>
      </c>
      <c r="D38" s="26"/>
      <c r="E38" s="26"/>
      <c r="F38" s="19"/>
      <c r="G38" s="26"/>
      <c r="H38" s="19"/>
      <c r="I38" s="26"/>
    </row>
    <row r="39" spans="1:9" ht="30" customHeight="1" x14ac:dyDescent="0.45">
      <c r="A39" s="27" t="s">
        <v>235</v>
      </c>
      <c r="B39" s="30" t="s">
        <v>171</v>
      </c>
      <c r="C39" s="28" t="s">
        <v>236</v>
      </c>
      <c r="D39" s="26"/>
      <c r="E39" s="26"/>
      <c r="F39" s="19"/>
      <c r="G39" s="26"/>
      <c r="H39" s="19"/>
      <c r="I39" s="26"/>
    </row>
    <row r="40" spans="1:9" ht="30" customHeight="1" x14ac:dyDescent="0.45">
      <c r="A40" s="23" t="s">
        <v>237</v>
      </c>
      <c r="B40" s="29" t="s">
        <v>171</v>
      </c>
      <c r="C40" s="25" t="s">
        <v>238</v>
      </c>
      <c r="D40" s="26"/>
      <c r="E40" s="26"/>
      <c r="F40" s="19"/>
      <c r="G40" s="26"/>
      <c r="H40" s="19"/>
      <c r="I40" s="26"/>
    </row>
    <row r="41" spans="1:9" ht="30" customHeight="1" x14ac:dyDescent="0.45">
      <c r="A41" s="27" t="s">
        <v>239</v>
      </c>
      <c r="B41" s="30" t="s">
        <v>171</v>
      </c>
      <c r="C41" s="28" t="s">
        <v>240</v>
      </c>
      <c r="D41" s="26"/>
      <c r="E41" s="26"/>
      <c r="F41" s="19"/>
      <c r="G41" s="26"/>
      <c r="H41" s="19"/>
      <c r="I41" s="26"/>
    </row>
    <row r="42" spans="1:9" ht="30" customHeight="1" x14ac:dyDescent="0.45">
      <c r="A42" s="23" t="s">
        <v>241</v>
      </c>
      <c r="B42" s="29" t="s">
        <v>171</v>
      </c>
      <c r="C42" s="25" t="s">
        <v>242</v>
      </c>
      <c r="D42" s="26"/>
      <c r="E42" s="26"/>
      <c r="F42" s="19"/>
      <c r="G42" s="26"/>
      <c r="H42" s="19"/>
      <c r="I42" s="26"/>
    </row>
    <row r="43" spans="1:9" ht="30" customHeight="1" x14ac:dyDescent="0.45">
      <c r="A43" s="27" t="s">
        <v>243</v>
      </c>
      <c r="B43" s="30" t="s">
        <v>244</v>
      </c>
      <c r="C43" s="28" t="s">
        <v>245</v>
      </c>
      <c r="D43" s="26"/>
      <c r="E43" s="26"/>
      <c r="F43" s="19"/>
      <c r="G43" s="26"/>
      <c r="H43" s="19"/>
      <c r="I43" s="26"/>
    </row>
    <row r="44" spans="1:9" ht="30" customHeight="1" x14ac:dyDescent="0.45">
      <c r="A44" s="23" t="s">
        <v>119</v>
      </c>
      <c r="B44" s="29" t="s">
        <v>244</v>
      </c>
      <c r="C44" s="25" t="s">
        <v>246</v>
      </c>
      <c r="D44" s="26"/>
      <c r="E44" s="26"/>
      <c r="F44" s="19"/>
      <c r="G44" s="26"/>
      <c r="H44" s="19"/>
      <c r="I44" s="26"/>
    </row>
    <row r="45" spans="1:9" ht="30" customHeight="1" x14ac:dyDescent="0.45">
      <c r="A45" s="27" t="s">
        <v>122</v>
      </c>
      <c r="B45" s="30" t="s">
        <v>244</v>
      </c>
      <c r="C45" s="28" t="s">
        <v>247</v>
      </c>
      <c r="D45" s="26"/>
      <c r="E45" s="26"/>
      <c r="F45" s="19"/>
      <c r="G45" s="26"/>
      <c r="H45" s="19"/>
      <c r="I45" s="26"/>
    </row>
    <row r="46" spans="1:9" ht="30" customHeight="1" x14ac:dyDescent="0.45">
      <c r="A46" s="23" t="s">
        <v>248</v>
      </c>
      <c r="B46" s="29" t="s">
        <v>244</v>
      </c>
      <c r="C46" s="25" t="s">
        <v>249</v>
      </c>
      <c r="D46" s="26"/>
      <c r="E46" s="26"/>
      <c r="F46" s="19"/>
      <c r="G46" s="26"/>
      <c r="H46" s="19"/>
      <c r="I46" s="26"/>
    </row>
    <row r="47" spans="1:9" ht="30" customHeight="1" x14ac:dyDescent="0.45">
      <c r="A47" s="27" t="s">
        <v>250</v>
      </c>
      <c r="B47" s="30" t="s">
        <v>244</v>
      </c>
      <c r="C47" s="28" t="s">
        <v>251</v>
      </c>
      <c r="D47" s="26"/>
      <c r="E47" s="26"/>
      <c r="F47" s="19"/>
      <c r="G47" s="26"/>
      <c r="H47" s="19"/>
      <c r="I47" s="26"/>
    </row>
    <row r="48" spans="1:9" ht="30" customHeight="1" x14ac:dyDescent="0.45">
      <c r="A48" s="23" t="s">
        <v>252</v>
      </c>
      <c r="B48" s="29" t="s">
        <v>244</v>
      </c>
      <c r="C48" s="25" t="s">
        <v>253</v>
      </c>
      <c r="D48" s="26"/>
      <c r="E48" s="26"/>
      <c r="F48" s="19"/>
      <c r="G48" s="26"/>
      <c r="H48" s="19"/>
      <c r="I48" s="26"/>
    </row>
    <row r="49" spans="1:9" ht="30" customHeight="1" x14ac:dyDescent="0.45">
      <c r="A49" s="27" t="s">
        <v>254</v>
      </c>
      <c r="B49" s="30" t="s">
        <v>244</v>
      </c>
      <c r="C49" s="28" t="s">
        <v>255</v>
      </c>
      <c r="D49" s="26"/>
      <c r="E49" s="26"/>
      <c r="F49" s="19"/>
      <c r="G49" s="26"/>
      <c r="H49" s="19"/>
      <c r="I49" s="26"/>
    </row>
    <row r="50" spans="1:9" ht="30" customHeight="1" x14ac:dyDescent="0.45">
      <c r="A50" s="23" t="s">
        <v>256</v>
      </c>
      <c r="B50" s="29" t="s">
        <v>244</v>
      </c>
      <c r="C50" s="25" t="s">
        <v>257</v>
      </c>
      <c r="D50" s="26"/>
      <c r="E50" s="26"/>
      <c r="F50" s="19"/>
      <c r="G50" s="26"/>
      <c r="H50" s="19"/>
      <c r="I50" s="26"/>
    </row>
    <row r="51" spans="1:9" ht="30" customHeight="1" x14ac:dyDescent="0.45">
      <c r="A51" s="27" t="s">
        <v>125</v>
      </c>
      <c r="B51" s="30" t="s">
        <v>258</v>
      </c>
      <c r="C51" s="28" t="s">
        <v>259</v>
      </c>
      <c r="D51" s="26"/>
      <c r="E51" s="26"/>
      <c r="F51" s="19"/>
      <c r="G51" s="26"/>
      <c r="H51" s="19"/>
      <c r="I51" s="26"/>
    </row>
    <row r="52" spans="1:9" ht="30" customHeight="1" x14ac:dyDescent="0.45">
      <c r="A52" s="23" t="s">
        <v>128</v>
      </c>
      <c r="B52" s="29" t="s">
        <v>258</v>
      </c>
      <c r="C52" s="25" t="s">
        <v>260</v>
      </c>
      <c r="D52" s="26"/>
      <c r="E52" s="26"/>
      <c r="F52" s="19"/>
      <c r="G52" s="26"/>
      <c r="H52" s="19"/>
      <c r="I52" s="26"/>
    </row>
    <row r="53" spans="1:9" ht="30" customHeight="1" x14ac:dyDescent="0.45">
      <c r="A53" s="27" t="s">
        <v>131</v>
      </c>
      <c r="B53" s="30" t="s">
        <v>258</v>
      </c>
      <c r="C53" s="28" t="s">
        <v>261</v>
      </c>
      <c r="D53" s="26"/>
      <c r="E53" s="26"/>
      <c r="F53" s="19"/>
      <c r="G53" s="26"/>
      <c r="H53" s="19"/>
      <c r="I53" s="26"/>
    </row>
    <row r="54" spans="1:9" ht="30" customHeight="1" x14ac:dyDescent="0.45">
      <c r="A54" s="23" t="s">
        <v>134</v>
      </c>
      <c r="B54" s="29" t="s">
        <v>258</v>
      </c>
      <c r="C54" s="25" t="s">
        <v>262</v>
      </c>
      <c r="D54" s="26"/>
      <c r="E54" s="26"/>
      <c r="F54" s="19"/>
      <c r="G54" s="26"/>
      <c r="H54" s="19"/>
      <c r="I54" s="26"/>
    </row>
    <row r="55" spans="1:9" ht="30" customHeight="1" x14ac:dyDescent="0.45">
      <c r="A55" s="27" t="s">
        <v>137</v>
      </c>
      <c r="B55" s="30" t="s">
        <v>258</v>
      </c>
      <c r="C55" s="28" t="s">
        <v>263</v>
      </c>
      <c r="D55" s="26"/>
      <c r="E55" s="26"/>
      <c r="F55" s="19"/>
      <c r="G55" s="26"/>
      <c r="H55" s="19"/>
      <c r="I55" s="26"/>
    </row>
    <row r="56" spans="1:9" ht="30" customHeight="1" x14ac:dyDescent="0.45">
      <c r="A56" s="23" t="s">
        <v>264</v>
      </c>
      <c r="B56" s="29" t="s">
        <v>258</v>
      </c>
      <c r="C56" s="25" t="s">
        <v>265</v>
      </c>
      <c r="D56" s="26"/>
      <c r="E56" s="26"/>
      <c r="F56" s="19"/>
      <c r="G56" s="26"/>
      <c r="H56" s="19"/>
      <c r="I56" s="26"/>
    </row>
    <row r="57" spans="1:9" ht="30" customHeight="1" x14ac:dyDescent="0.45">
      <c r="A57" s="27" t="s">
        <v>266</v>
      </c>
      <c r="B57" s="30" t="s">
        <v>258</v>
      </c>
      <c r="C57" s="28" t="s">
        <v>267</v>
      </c>
      <c r="D57" s="26"/>
      <c r="E57" s="26"/>
      <c r="F57" s="19"/>
      <c r="G57" s="26"/>
      <c r="H57" s="19"/>
      <c r="I57" s="26"/>
    </row>
    <row r="58" spans="1:9" ht="30" customHeight="1" x14ac:dyDescent="0.45">
      <c r="A58" s="23" t="s">
        <v>268</v>
      </c>
      <c r="B58" s="29" t="s">
        <v>258</v>
      </c>
      <c r="C58" s="25" t="s">
        <v>269</v>
      </c>
      <c r="D58" s="26"/>
      <c r="E58" s="26"/>
      <c r="F58" s="19"/>
      <c r="G58" s="26"/>
      <c r="H58" s="19"/>
      <c r="I58" s="26"/>
    </row>
    <row r="59" spans="1:9" ht="30" customHeight="1" x14ac:dyDescent="0.45">
      <c r="A59" s="27" t="s">
        <v>270</v>
      </c>
      <c r="B59" s="30" t="s">
        <v>258</v>
      </c>
      <c r="C59" s="28" t="s">
        <v>271</v>
      </c>
      <c r="D59" s="26"/>
      <c r="E59" s="26"/>
      <c r="F59" s="19"/>
      <c r="G59" s="26"/>
      <c r="H59" s="19"/>
      <c r="I59" s="26"/>
    </row>
    <row r="60" spans="1:9" ht="30" customHeight="1" x14ac:dyDescent="0.45">
      <c r="A60" s="23" t="s">
        <v>272</v>
      </c>
      <c r="B60" s="29" t="s">
        <v>258</v>
      </c>
      <c r="C60" s="25" t="s">
        <v>273</v>
      </c>
      <c r="D60" s="26"/>
      <c r="E60" s="26"/>
      <c r="F60" s="19"/>
      <c r="G60" s="26"/>
      <c r="H60" s="19"/>
      <c r="I60" s="26"/>
    </row>
    <row r="61" spans="1:9" ht="30" customHeight="1" x14ac:dyDescent="0.45">
      <c r="A61" s="27" t="s">
        <v>274</v>
      </c>
      <c r="B61" s="30" t="s">
        <v>258</v>
      </c>
      <c r="C61" s="28" t="s">
        <v>275</v>
      </c>
      <c r="D61" s="26"/>
      <c r="E61" s="26"/>
      <c r="F61" s="19"/>
      <c r="G61" s="26"/>
      <c r="H61" s="19"/>
      <c r="I61" s="26"/>
    </row>
    <row r="62" spans="1:9" ht="30" customHeight="1" x14ac:dyDescent="0.45">
      <c r="A62" s="23" t="s">
        <v>276</v>
      </c>
      <c r="B62" s="29" t="s">
        <v>258</v>
      </c>
      <c r="C62" s="25" t="s">
        <v>277</v>
      </c>
      <c r="D62" s="26"/>
      <c r="E62" s="26"/>
      <c r="F62" s="19"/>
      <c r="G62" s="26"/>
      <c r="H62" s="19"/>
      <c r="I62" s="26"/>
    </row>
    <row r="63" spans="1:9" ht="30" customHeight="1" x14ac:dyDescent="0.45">
      <c r="A63" s="27" t="s">
        <v>278</v>
      </c>
      <c r="B63" s="30" t="s">
        <v>258</v>
      </c>
      <c r="C63" s="28" t="s">
        <v>279</v>
      </c>
      <c r="D63" s="26"/>
      <c r="E63" s="26"/>
      <c r="F63" s="19"/>
      <c r="G63" s="26"/>
      <c r="H63" s="19"/>
      <c r="I63" s="26"/>
    </row>
    <row r="64" spans="1:9" ht="30" customHeight="1" x14ac:dyDescent="0.45">
      <c r="A64" s="23" t="s">
        <v>280</v>
      </c>
      <c r="B64" s="29" t="s">
        <v>258</v>
      </c>
      <c r="C64" s="25" t="s">
        <v>281</v>
      </c>
      <c r="D64" s="26"/>
      <c r="E64" s="26"/>
      <c r="F64" s="19"/>
      <c r="G64" s="26"/>
      <c r="H64" s="19"/>
      <c r="I64" s="26"/>
    </row>
    <row r="65" spans="1:9" ht="30" customHeight="1" x14ac:dyDescent="0.45">
      <c r="A65" s="27" t="s">
        <v>140</v>
      </c>
      <c r="B65" s="30" t="s">
        <v>282</v>
      </c>
      <c r="C65" s="28" t="s">
        <v>283</v>
      </c>
      <c r="D65" s="26"/>
      <c r="E65" s="26"/>
      <c r="F65" s="19"/>
      <c r="G65" s="26"/>
      <c r="H65" s="19"/>
      <c r="I65" s="26"/>
    </row>
    <row r="66" spans="1:9" ht="30" customHeight="1" x14ac:dyDescent="0.45">
      <c r="A66" s="23" t="s">
        <v>143</v>
      </c>
      <c r="B66" s="29" t="s">
        <v>282</v>
      </c>
      <c r="C66" s="25" t="s">
        <v>284</v>
      </c>
      <c r="D66" s="26"/>
      <c r="E66" s="26"/>
      <c r="F66" s="19"/>
      <c r="G66" s="26"/>
      <c r="H66" s="19"/>
      <c r="I66" s="26"/>
    </row>
    <row r="67" spans="1:9" ht="30" customHeight="1" x14ac:dyDescent="0.45">
      <c r="A67" s="27" t="s">
        <v>146</v>
      </c>
      <c r="B67" s="30" t="s">
        <v>282</v>
      </c>
      <c r="C67" s="28" t="s">
        <v>285</v>
      </c>
      <c r="D67" s="26"/>
      <c r="E67" s="26"/>
      <c r="F67" s="19"/>
      <c r="G67" s="26"/>
      <c r="H67" s="19"/>
      <c r="I67" s="26"/>
    </row>
    <row r="68" spans="1:9" ht="30" customHeight="1" x14ac:dyDescent="0.45">
      <c r="A68" s="23" t="s">
        <v>286</v>
      </c>
      <c r="B68" s="29" t="s">
        <v>282</v>
      </c>
      <c r="C68" s="25" t="s">
        <v>287</v>
      </c>
      <c r="D68" s="26"/>
      <c r="E68" s="26"/>
      <c r="F68" s="19"/>
      <c r="G68" s="26"/>
      <c r="H68" s="19"/>
      <c r="I68" s="26"/>
    </row>
    <row r="69" spans="1:9" ht="30" customHeight="1" x14ac:dyDescent="0.45">
      <c r="A69" s="27" t="s">
        <v>288</v>
      </c>
      <c r="B69" s="30" t="s">
        <v>282</v>
      </c>
      <c r="C69" s="28" t="s">
        <v>289</v>
      </c>
      <c r="D69" s="26"/>
      <c r="E69" s="26"/>
      <c r="F69" s="19"/>
      <c r="G69" s="26"/>
      <c r="H69" s="19"/>
      <c r="I69" s="26"/>
    </row>
    <row r="70" spans="1:9" ht="30" customHeight="1" x14ac:dyDescent="0.45">
      <c r="A70" s="23" t="s">
        <v>290</v>
      </c>
      <c r="B70" s="29" t="s">
        <v>282</v>
      </c>
      <c r="C70" s="25" t="s">
        <v>291</v>
      </c>
      <c r="D70" s="26"/>
      <c r="E70" s="26"/>
      <c r="F70" s="19"/>
      <c r="G70" s="26"/>
      <c r="H70" s="19"/>
      <c r="I70" s="26"/>
    </row>
    <row r="71" spans="1:9" ht="30" customHeight="1" x14ac:dyDescent="0.45">
      <c r="A71" s="27" t="s">
        <v>292</v>
      </c>
      <c r="B71" s="30" t="s">
        <v>282</v>
      </c>
      <c r="C71" s="28" t="s">
        <v>293</v>
      </c>
      <c r="D71" s="26"/>
      <c r="E71" s="26"/>
      <c r="F71" s="19"/>
      <c r="G71" s="26"/>
      <c r="H71" s="19"/>
      <c r="I71" s="26"/>
    </row>
    <row r="72" spans="1:9" ht="30" customHeight="1" x14ac:dyDescent="0.45">
      <c r="A72" s="23" t="s">
        <v>294</v>
      </c>
      <c r="B72" s="29" t="s">
        <v>282</v>
      </c>
      <c r="C72" s="25" t="s">
        <v>295</v>
      </c>
      <c r="D72" s="26"/>
      <c r="E72" s="26"/>
      <c r="F72" s="19"/>
      <c r="G72" s="26"/>
      <c r="H72" s="19"/>
      <c r="I72" s="26"/>
    </row>
    <row r="73" spans="1:9" ht="30" customHeight="1" x14ac:dyDescent="0.45">
      <c r="A73" s="27" t="s">
        <v>296</v>
      </c>
      <c r="B73" s="30" t="s">
        <v>282</v>
      </c>
      <c r="C73" s="28" t="s">
        <v>297</v>
      </c>
      <c r="D73" s="26"/>
      <c r="E73" s="26"/>
      <c r="F73" s="19"/>
      <c r="G73" s="26"/>
      <c r="H73" s="19"/>
      <c r="I73" s="26"/>
    </row>
    <row r="74" spans="1:9" ht="30" customHeight="1" x14ac:dyDescent="0.45">
      <c r="A74" s="23" t="s">
        <v>298</v>
      </c>
      <c r="B74" s="29" t="s">
        <v>282</v>
      </c>
      <c r="C74" s="25" t="s">
        <v>299</v>
      </c>
      <c r="D74" s="26"/>
      <c r="E74" s="26"/>
      <c r="F74" s="19"/>
      <c r="G74" s="26"/>
      <c r="H74" s="19"/>
      <c r="I74" s="26"/>
    </row>
    <row r="75" spans="1:9" ht="30" customHeight="1" x14ac:dyDescent="0.45">
      <c r="A75" s="27" t="s">
        <v>300</v>
      </c>
      <c r="B75" s="30" t="s">
        <v>282</v>
      </c>
      <c r="C75" s="28" t="s">
        <v>301</v>
      </c>
      <c r="D75" s="26"/>
      <c r="E75" s="26"/>
      <c r="F75" s="19"/>
      <c r="G75" s="26"/>
      <c r="H75" s="19"/>
      <c r="I75" s="26"/>
    </row>
    <row r="76" spans="1:9" ht="30" customHeight="1" x14ac:dyDescent="0.45">
      <c r="A76" s="23" t="s">
        <v>302</v>
      </c>
      <c r="B76" s="29" t="s">
        <v>282</v>
      </c>
      <c r="C76" s="25" t="s">
        <v>303</v>
      </c>
      <c r="D76" s="26"/>
      <c r="E76" s="26"/>
      <c r="F76" s="19"/>
      <c r="G76" s="26"/>
      <c r="H76" s="19"/>
      <c r="I76" s="26"/>
    </row>
    <row r="77" spans="1:9" ht="30" customHeight="1" x14ac:dyDescent="0.45">
      <c r="A77" s="27" t="s">
        <v>304</v>
      </c>
      <c r="B77" s="30" t="s">
        <v>282</v>
      </c>
      <c r="C77" s="28" t="s">
        <v>305</v>
      </c>
      <c r="D77" s="26"/>
      <c r="E77" s="26"/>
      <c r="F77" s="19"/>
      <c r="G77" s="26"/>
      <c r="H77" s="19"/>
      <c r="I77" s="26"/>
    </row>
    <row r="78" spans="1:9" ht="30" customHeight="1" x14ac:dyDescent="0.45">
      <c r="A78" s="23" t="s">
        <v>306</v>
      </c>
      <c r="B78" s="29" t="s">
        <v>282</v>
      </c>
      <c r="C78" s="25" t="s">
        <v>307</v>
      </c>
      <c r="D78" s="26"/>
      <c r="E78" s="26"/>
      <c r="F78" s="19"/>
      <c r="G78" s="26"/>
      <c r="H78" s="19"/>
      <c r="I78" s="26"/>
    </row>
    <row r="79" spans="1:9" ht="30" customHeight="1" x14ac:dyDescent="0.45">
      <c r="A79" s="27" t="s">
        <v>308</v>
      </c>
      <c r="B79" s="30" t="s">
        <v>282</v>
      </c>
      <c r="C79" s="28" t="s">
        <v>309</v>
      </c>
      <c r="D79" s="26"/>
      <c r="E79" s="26"/>
      <c r="F79" s="19"/>
      <c r="G79" s="26"/>
      <c r="H79" s="19"/>
      <c r="I79" s="26"/>
    </row>
    <row r="80" spans="1:9" ht="30" customHeight="1" x14ac:dyDescent="0.45">
      <c r="A80" s="23" t="s">
        <v>310</v>
      </c>
      <c r="B80" s="29" t="s">
        <v>282</v>
      </c>
      <c r="C80" s="25" t="s">
        <v>311</v>
      </c>
      <c r="D80" s="26"/>
      <c r="E80" s="26"/>
      <c r="F80" s="19"/>
      <c r="G80" s="26"/>
      <c r="H80" s="19"/>
      <c r="I80" s="26"/>
    </row>
    <row r="81" spans="1:9" ht="30" customHeight="1" x14ac:dyDescent="0.45">
      <c r="A81" s="27" t="s">
        <v>312</v>
      </c>
      <c r="B81" s="30" t="s">
        <v>282</v>
      </c>
      <c r="C81" s="28" t="s">
        <v>313</v>
      </c>
      <c r="D81" s="26"/>
      <c r="E81" s="26"/>
      <c r="F81" s="19"/>
      <c r="G81" s="26"/>
      <c r="H81" s="19"/>
      <c r="I81" s="26"/>
    </row>
    <row r="82" spans="1:9" ht="30" customHeight="1" x14ac:dyDescent="0.45">
      <c r="A82" s="23" t="s">
        <v>314</v>
      </c>
      <c r="B82" s="29" t="s">
        <v>282</v>
      </c>
      <c r="C82" s="25" t="s">
        <v>315</v>
      </c>
      <c r="D82" s="26"/>
      <c r="E82" s="26"/>
      <c r="F82" s="19"/>
      <c r="G82" s="26"/>
      <c r="H82" s="19"/>
      <c r="I82" s="26"/>
    </row>
    <row r="83" spans="1:9" ht="30" customHeight="1" x14ac:dyDescent="0.45">
      <c r="A83" s="27" t="s">
        <v>316</v>
      </c>
      <c r="B83" s="30" t="s">
        <v>282</v>
      </c>
      <c r="C83" s="28" t="s">
        <v>317</v>
      </c>
      <c r="D83" s="26"/>
      <c r="E83" s="26"/>
      <c r="F83" s="19"/>
      <c r="G83" s="26"/>
      <c r="H83" s="19"/>
      <c r="I83" s="26"/>
    </row>
    <row r="84" spans="1:9" ht="30" customHeight="1" x14ac:dyDescent="0.45">
      <c r="A84" s="23" t="s">
        <v>318</v>
      </c>
      <c r="B84" s="29" t="s">
        <v>282</v>
      </c>
      <c r="C84" s="25" t="s">
        <v>319</v>
      </c>
      <c r="D84" s="26"/>
      <c r="E84" s="26"/>
      <c r="F84" s="19"/>
      <c r="G84" s="26"/>
      <c r="H84" s="19"/>
      <c r="I84" s="26"/>
    </row>
    <row r="85" spans="1:9" ht="30" customHeight="1" x14ac:dyDescent="0.45">
      <c r="A85" s="27" t="s">
        <v>320</v>
      </c>
      <c r="B85" s="30" t="s">
        <v>282</v>
      </c>
      <c r="C85" s="28" t="s">
        <v>321</v>
      </c>
      <c r="D85" s="26"/>
      <c r="E85" s="26"/>
      <c r="F85" s="19"/>
      <c r="G85" s="26"/>
      <c r="H85" s="19"/>
      <c r="I85" s="26"/>
    </row>
    <row r="86" spans="1:9" ht="30" customHeight="1" x14ac:dyDescent="0.45">
      <c r="A86" s="23" t="s">
        <v>322</v>
      </c>
      <c r="B86" s="29" t="s">
        <v>282</v>
      </c>
      <c r="C86" s="25" t="s">
        <v>323</v>
      </c>
      <c r="D86" s="26"/>
      <c r="E86" s="26"/>
      <c r="F86" s="19"/>
      <c r="G86" s="26"/>
      <c r="H86" s="19"/>
      <c r="I86" s="26"/>
    </row>
    <row r="87" spans="1:9" ht="30" customHeight="1" x14ac:dyDescent="0.45">
      <c r="A87" s="27" t="s">
        <v>324</v>
      </c>
      <c r="B87" s="30" t="s">
        <v>282</v>
      </c>
      <c r="C87" s="28" t="s">
        <v>325</v>
      </c>
      <c r="D87" s="26"/>
      <c r="E87" s="26"/>
      <c r="F87" s="19"/>
      <c r="G87" s="26"/>
      <c r="H87" s="19"/>
      <c r="I87" s="26"/>
    </row>
    <row r="88" spans="1:9" ht="30" customHeight="1" x14ac:dyDescent="0.45">
      <c r="A88" s="23" t="s">
        <v>326</v>
      </c>
      <c r="B88" s="29" t="s">
        <v>282</v>
      </c>
      <c r="C88" s="25" t="s">
        <v>327</v>
      </c>
      <c r="D88" s="26"/>
      <c r="E88" s="26"/>
      <c r="F88" s="19"/>
      <c r="G88" s="26"/>
      <c r="H88" s="19"/>
      <c r="I88" s="26"/>
    </row>
    <row r="89" spans="1:9" ht="30" customHeight="1" x14ac:dyDescent="0.45">
      <c r="A89" s="27" t="s">
        <v>328</v>
      </c>
      <c r="B89" s="30" t="s">
        <v>282</v>
      </c>
      <c r="C89" s="28" t="s">
        <v>329</v>
      </c>
      <c r="D89" s="26"/>
      <c r="E89" s="26"/>
      <c r="F89" s="19"/>
      <c r="G89" s="26"/>
      <c r="H89" s="19"/>
      <c r="I89" s="26"/>
    </row>
    <row r="90" spans="1:9" ht="30" customHeight="1" x14ac:dyDescent="0.45">
      <c r="A90" s="23" t="s">
        <v>330</v>
      </c>
      <c r="B90" s="29" t="s">
        <v>282</v>
      </c>
      <c r="C90" s="25" t="s">
        <v>331</v>
      </c>
      <c r="D90" s="26"/>
      <c r="E90" s="26"/>
      <c r="F90" s="19"/>
      <c r="G90" s="26"/>
      <c r="H90" s="19"/>
      <c r="I90" s="26"/>
    </row>
    <row r="91" spans="1:9" ht="30" customHeight="1" x14ac:dyDescent="0.45">
      <c r="A91" s="27" t="s">
        <v>332</v>
      </c>
      <c r="B91" s="30" t="s">
        <v>282</v>
      </c>
      <c r="C91" s="28" t="s">
        <v>333</v>
      </c>
      <c r="D91" s="26"/>
      <c r="E91" s="26"/>
      <c r="F91" s="19"/>
      <c r="G91" s="26"/>
      <c r="H91" s="19"/>
      <c r="I91" s="26"/>
    </row>
    <row r="92" spans="1:9" ht="30" customHeight="1" x14ac:dyDescent="0.45">
      <c r="A92" s="23" t="s">
        <v>334</v>
      </c>
      <c r="B92" s="29" t="s">
        <v>282</v>
      </c>
      <c r="C92" s="25" t="s">
        <v>335</v>
      </c>
      <c r="D92" s="26"/>
      <c r="E92" s="26"/>
      <c r="F92" s="19"/>
      <c r="G92" s="26"/>
      <c r="H92" s="19"/>
      <c r="I92" s="26"/>
    </row>
    <row r="93" spans="1:9" ht="30" customHeight="1" x14ac:dyDescent="0.45">
      <c r="A93" s="27" t="s">
        <v>336</v>
      </c>
      <c r="B93" s="30" t="s">
        <v>282</v>
      </c>
      <c r="C93" s="28" t="s">
        <v>337</v>
      </c>
      <c r="D93" s="26"/>
      <c r="E93" s="26"/>
      <c r="F93" s="19"/>
      <c r="G93" s="26"/>
      <c r="H93" s="19"/>
      <c r="I93" s="26"/>
    </row>
    <row r="94" spans="1:9" ht="30" customHeight="1" x14ac:dyDescent="0.45">
      <c r="A94" s="23" t="s">
        <v>338</v>
      </c>
      <c r="B94" s="29" t="s">
        <v>282</v>
      </c>
      <c r="C94" s="25" t="s">
        <v>339</v>
      </c>
      <c r="D94" s="26"/>
      <c r="E94" s="26"/>
      <c r="F94" s="19"/>
      <c r="G94" s="26"/>
      <c r="H94" s="19"/>
      <c r="I94" s="26"/>
    </row>
    <row r="95" spans="1:9" ht="30" customHeight="1" x14ac:dyDescent="0.45">
      <c r="A95" s="27" t="s">
        <v>340</v>
      </c>
      <c r="B95" s="30" t="s">
        <v>282</v>
      </c>
      <c r="C95" s="28" t="s">
        <v>341</v>
      </c>
      <c r="D95" s="26"/>
      <c r="E95" s="26"/>
      <c r="F95" s="19"/>
      <c r="G95" s="26"/>
      <c r="H95" s="19"/>
      <c r="I95" s="26"/>
    </row>
    <row r="96" spans="1:9" ht="30" customHeight="1" x14ac:dyDescent="0.45">
      <c r="A96" s="23" t="s">
        <v>342</v>
      </c>
      <c r="B96" s="29" t="s">
        <v>282</v>
      </c>
      <c r="C96" s="25" t="s">
        <v>343</v>
      </c>
      <c r="D96" s="26"/>
      <c r="E96" s="26"/>
      <c r="F96" s="19"/>
      <c r="G96" s="26"/>
      <c r="H96" s="19"/>
      <c r="I96" s="26"/>
    </row>
    <row r="97" spans="1:9" ht="30" customHeight="1" x14ac:dyDescent="0.45">
      <c r="A97" s="27" t="s">
        <v>344</v>
      </c>
      <c r="B97" s="30" t="s">
        <v>282</v>
      </c>
      <c r="C97" s="28" t="s">
        <v>345</v>
      </c>
      <c r="D97" s="26"/>
      <c r="E97" s="26"/>
      <c r="F97" s="19"/>
      <c r="G97" s="26"/>
      <c r="H97" s="19"/>
      <c r="I97" s="26"/>
    </row>
    <row r="98" spans="1:9" ht="30" customHeight="1" x14ac:dyDescent="0.45">
      <c r="A98" s="23" t="s">
        <v>346</v>
      </c>
      <c r="B98" s="29" t="s">
        <v>282</v>
      </c>
      <c r="C98" s="25" t="s">
        <v>347</v>
      </c>
      <c r="D98" s="26"/>
      <c r="E98" s="26"/>
      <c r="F98" s="19"/>
      <c r="G98" s="26"/>
      <c r="H98" s="19"/>
      <c r="I98" s="26"/>
    </row>
  </sheetData>
  <autoFilter ref="A5:I98" xr:uid="{00000000-0009-0000-0000-000003000000}"/>
  <conditionalFormatting sqref="D6:D98">
    <cfRule type="cellIs" dxfId="23" priority="6" operator="equal">
      <formula>"Yes"</formula>
    </cfRule>
    <cfRule type="cellIs" dxfId="22" priority="7" operator="equal">
      <formula>"No"</formula>
    </cfRule>
  </conditionalFormatting>
  <conditionalFormatting sqref="G6:G98">
    <cfRule type="cellIs" dxfId="21" priority="1" operator="equal">
      <formula>"Conforming"</formula>
    </cfRule>
    <cfRule type="cellIs" dxfId="20" priority="2" operator="equal">
      <formula>"Minor NC"</formula>
    </cfRule>
    <cfRule type="cellIs" dxfId="19" priority="3" operator="equal">
      <formula>"Major NC"</formula>
    </cfRule>
    <cfRule type="cellIs" dxfId="18" priority="4" operator="equal">
      <formula>"OFI"</formula>
    </cfRule>
    <cfRule type="cellIs" dxfId="17" priority="5" operator="equal">
      <formula>"Not applicable"</formula>
    </cfRule>
  </conditionalFormatting>
  <dataValidations count="3">
    <dataValidation type="list" allowBlank="1" showInputMessage="1" errorTitle="Invalid entry" error="Please choose a value from the list." prompt="Is the control applicable in your SoA?" sqref="D6:D98" xr:uid="{00000000-0002-0000-0300-000000000000}">
      <formula1>"Yes,No"</formula1>
    </dataValidation>
    <dataValidation type="list" allowBlank="1" errorTitle="Invalid entry" error="Please choose a value from the list." sqref="E6:E98" xr:uid="{00000000-0002-0000-0300-000001000000}">
      <formula1>"Implemented,Partially implemented,Not implemented,Planned"</formula1>
    </dataValidation>
    <dataValidation type="list" allowBlank="1" showInputMessage="1" errorTitle="Invalid entry" error="Please choose a value from the list." prompt="Select the audit result" sqref="G6:G98" xr:uid="{00000000-0002-0000-0300-000002000000}">
      <formula1>"Conforming,Minor NC,Major NC,OFI,Not applicable"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ISO/IEC 27001:2022 Internal Audit Workbook&amp;C&amp;8 © Muhammad Anwar · muhammad-anwar.com&amp;R&amp;8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06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12" customWidth="1"/>
    <col min="2" max="2" width="13" customWidth="1"/>
    <col min="3" max="3" width="14" customWidth="1"/>
    <col min="4" max="4" width="13" customWidth="1"/>
    <col min="5" max="5" width="40" customWidth="1"/>
    <col min="6" max="6" width="34" customWidth="1"/>
    <col min="7" max="7" width="30" customWidth="1"/>
    <col min="8" max="8" width="34" customWidth="1"/>
    <col min="9" max="9" width="18" customWidth="1"/>
    <col min="10" max="10" width="13" customWidth="1"/>
    <col min="11" max="11" width="14" customWidth="1"/>
    <col min="12" max="12" width="13" customWidth="1"/>
    <col min="13" max="13" width="12" customWidth="1"/>
  </cols>
  <sheetData>
    <row r="1" spans="1:13" ht="30" customHeight="1" x14ac:dyDescent="0.45">
      <c r="A1" s="13" t="s">
        <v>348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 t="s">
        <v>49</v>
      </c>
    </row>
    <row r="2" spans="1:13" ht="18" customHeight="1" x14ac:dyDescent="0.45">
      <c r="A2" s="16" t="s">
        <v>349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4.05" customHeight="1" x14ac:dyDescent="0.45">
      <c r="A3" s="2"/>
      <c r="B3" s="2"/>
      <c r="C3" s="2"/>
      <c r="D3" s="2"/>
      <c r="E3" s="3"/>
      <c r="F3" s="3"/>
      <c r="G3" s="3"/>
      <c r="H3" s="4"/>
      <c r="I3" s="4"/>
      <c r="J3" s="4"/>
      <c r="K3" s="5"/>
      <c r="L3" s="5"/>
      <c r="M3" s="5"/>
    </row>
    <row r="5" spans="1:13" ht="32" customHeight="1" x14ac:dyDescent="0.45">
      <c r="A5" s="21" t="s">
        <v>88</v>
      </c>
      <c r="B5" s="21" t="s">
        <v>350</v>
      </c>
      <c r="C5" s="21" t="s">
        <v>351</v>
      </c>
      <c r="D5" s="21" t="s">
        <v>352</v>
      </c>
      <c r="E5" s="21" t="s">
        <v>353</v>
      </c>
      <c r="F5" s="21" t="s">
        <v>354</v>
      </c>
      <c r="G5" s="21" t="s">
        <v>355</v>
      </c>
      <c r="H5" s="21" t="s">
        <v>356</v>
      </c>
      <c r="I5" s="21" t="s">
        <v>357</v>
      </c>
      <c r="J5" s="21" t="s">
        <v>358</v>
      </c>
      <c r="K5" s="21" t="s">
        <v>359</v>
      </c>
      <c r="L5" s="21" t="s">
        <v>360</v>
      </c>
      <c r="M5" s="21" t="s">
        <v>361</v>
      </c>
    </row>
    <row r="6" spans="1:13" ht="48" customHeight="1" x14ac:dyDescent="0.45">
      <c r="A6" s="31" t="s">
        <v>362</v>
      </c>
      <c r="B6" s="31" t="s">
        <v>363</v>
      </c>
      <c r="C6" s="31" t="s">
        <v>203</v>
      </c>
      <c r="D6" s="31" t="s">
        <v>29</v>
      </c>
      <c r="E6" s="22" t="s">
        <v>364</v>
      </c>
      <c r="F6" s="22" t="s">
        <v>365</v>
      </c>
      <c r="G6" s="22" t="s">
        <v>366</v>
      </c>
      <c r="H6" s="22" t="s">
        <v>367</v>
      </c>
      <c r="I6" s="22" t="s">
        <v>77</v>
      </c>
      <c r="J6" s="31" t="s">
        <v>368</v>
      </c>
      <c r="K6" s="31" t="s">
        <v>369</v>
      </c>
      <c r="L6" s="31"/>
      <c r="M6" s="31"/>
    </row>
    <row r="7" spans="1:13" x14ac:dyDescent="0.45">
      <c r="A7" s="26"/>
      <c r="B7" s="32"/>
      <c r="C7" s="26"/>
      <c r="D7" s="26"/>
      <c r="E7" s="19"/>
      <c r="F7" s="19"/>
      <c r="G7" s="19"/>
      <c r="H7" s="19"/>
      <c r="I7" s="19"/>
      <c r="J7" s="32"/>
      <c r="K7" s="26"/>
      <c r="L7" s="32"/>
      <c r="M7" s="33" t="str">
        <f t="shared" ref="M7:M38" ca="1" si="0">IF(OR(J7="",K7="Closed",K7="Verified"),"",MAX(0,TODAY()-J7))</f>
        <v/>
      </c>
    </row>
    <row r="8" spans="1:13" x14ac:dyDescent="0.45">
      <c r="A8" s="26"/>
      <c r="B8" s="32"/>
      <c r="C8" s="26"/>
      <c r="D8" s="26"/>
      <c r="E8" s="19"/>
      <c r="F8" s="19"/>
      <c r="G8" s="19"/>
      <c r="H8" s="19"/>
      <c r="I8" s="19"/>
      <c r="J8" s="32"/>
      <c r="K8" s="26"/>
      <c r="L8" s="32"/>
      <c r="M8" s="33" t="str">
        <f t="shared" ca="1" si="0"/>
        <v/>
      </c>
    </row>
    <row r="9" spans="1:13" x14ac:dyDescent="0.45">
      <c r="A9" s="26"/>
      <c r="B9" s="32"/>
      <c r="C9" s="26"/>
      <c r="D9" s="26"/>
      <c r="E9" s="19"/>
      <c r="F9" s="19"/>
      <c r="G9" s="19"/>
      <c r="H9" s="19"/>
      <c r="I9" s="19"/>
      <c r="J9" s="32"/>
      <c r="K9" s="26"/>
      <c r="L9" s="32"/>
      <c r="M9" s="33" t="str">
        <f t="shared" ca="1" si="0"/>
        <v/>
      </c>
    </row>
    <row r="10" spans="1:13" x14ac:dyDescent="0.45">
      <c r="A10" s="26"/>
      <c r="B10" s="32"/>
      <c r="C10" s="26"/>
      <c r="D10" s="26"/>
      <c r="E10" s="19"/>
      <c r="F10" s="19"/>
      <c r="G10" s="19"/>
      <c r="H10" s="19"/>
      <c r="I10" s="19"/>
      <c r="J10" s="32"/>
      <c r="K10" s="26"/>
      <c r="L10" s="32"/>
      <c r="M10" s="33" t="str">
        <f t="shared" ca="1" si="0"/>
        <v/>
      </c>
    </row>
    <row r="11" spans="1:13" x14ac:dyDescent="0.45">
      <c r="A11" s="26"/>
      <c r="B11" s="32"/>
      <c r="C11" s="26"/>
      <c r="D11" s="26"/>
      <c r="E11" s="19"/>
      <c r="F11" s="19"/>
      <c r="G11" s="19"/>
      <c r="H11" s="19"/>
      <c r="I11" s="19"/>
      <c r="J11" s="32"/>
      <c r="K11" s="26"/>
      <c r="L11" s="32"/>
      <c r="M11" s="33" t="str">
        <f t="shared" ca="1" si="0"/>
        <v/>
      </c>
    </row>
    <row r="12" spans="1:13" x14ac:dyDescent="0.45">
      <c r="A12" s="26"/>
      <c r="B12" s="32"/>
      <c r="C12" s="26"/>
      <c r="D12" s="26"/>
      <c r="E12" s="19"/>
      <c r="F12" s="19"/>
      <c r="G12" s="19"/>
      <c r="H12" s="19"/>
      <c r="I12" s="19"/>
      <c r="J12" s="32"/>
      <c r="K12" s="26"/>
      <c r="L12" s="32"/>
      <c r="M12" s="33" t="str">
        <f t="shared" ca="1" si="0"/>
        <v/>
      </c>
    </row>
    <row r="13" spans="1:13" x14ac:dyDescent="0.45">
      <c r="A13" s="26"/>
      <c r="B13" s="32"/>
      <c r="C13" s="26"/>
      <c r="D13" s="26"/>
      <c r="E13" s="19"/>
      <c r="F13" s="19"/>
      <c r="G13" s="19"/>
      <c r="H13" s="19"/>
      <c r="I13" s="19"/>
      <c r="J13" s="32"/>
      <c r="K13" s="26"/>
      <c r="L13" s="32"/>
      <c r="M13" s="33" t="str">
        <f t="shared" ca="1" si="0"/>
        <v/>
      </c>
    </row>
    <row r="14" spans="1:13" x14ac:dyDescent="0.45">
      <c r="A14" s="26"/>
      <c r="B14" s="32"/>
      <c r="C14" s="26"/>
      <c r="D14" s="26"/>
      <c r="E14" s="19"/>
      <c r="F14" s="19"/>
      <c r="G14" s="19"/>
      <c r="H14" s="19"/>
      <c r="I14" s="19"/>
      <c r="J14" s="32"/>
      <c r="K14" s="26"/>
      <c r="L14" s="32"/>
      <c r="M14" s="33" t="str">
        <f t="shared" ca="1" si="0"/>
        <v/>
      </c>
    </row>
    <row r="15" spans="1:13" x14ac:dyDescent="0.45">
      <c r="A15" s="26"/>
      <c r="B15" s="32"/>
      <c r="C15" s="26"/>
      <c r="D15" s="26"/>
      <c r="E15" s="19"/>
      <c r="F15" s="19"/>
      <c r="G15" s="19"/>
      <c r="H15" s="19"/>
      <c r="I15" s="19"/>
      <c r="J15" s="32"/>
      <c r="K15" s="26"/>
      <c r="L15" s="32"/>
      <c r="M15" s="33" t="str">
        <f t="shared" ca="1" si="0"/>
        <v/>
      </c>
    </row>
    <row r="16" spans="1:13" x14ac:dyDescent="0.45">
      <c r="A16" s="26"/>
      <c r="B16" s="32"/>
      <c r="C16" s="26"/>
      <c r="D16" s="26"/>
      <c r="E16" s="19"/>
      <c r="F16" s="19"/>
      <c r="G16" s="19"/>
      <c r="H16" s="19"/>
      <c r="I16" s="19"/>
      <c r="J16" s="32"/>
      <c r="K16" s="26"/>
      <c r="L16" s="32"/>
      <c r="M16" s="33" t="str">
        <f t="shared" ca="1" si="0"/>
        <v/>
      </c>
    </row>
    <row r="17" spans="1:13" x14ac:dyDescent="0.45">
      <c r="A17" s="26"/>
      <c r="B17" s="32"/>
      <c r="C17" s="26"/>
      <c r="D17" s="26"/>
      <c r="E17" s="19"/>
      <c r="F17" s="19"/>
      <c r="G17" s="19"/>
      <c r="H17" s="19"/>
      <c r="I17" s="19"/>
      <c r="J17" s="32"/>
      <c r="K17" s="26"/>
      <c r="L17" s="32"/>
      <c r="M17" s="33" t="str">
        <f t="shared" ca="1" si="0"/>
        <v/>
      </c>
    </row>
    <row r="18" spans="1:13" x14ac:dyDescent="0.45">
      <c r="A18" s="26"/>
      <c r="B18" s="32"/>
      <c r="C18" s="26"/>
      <c r="D18" s="26"/>
      <c r="E18" s="19"/>
      <c r="F18" s="19"/>
      <c r="G18" s="19"/>
      <c r="H18" s="19"/>
      <c r="I18" s="19"/>
      <c r="J18" s="32"/>
      <c r="K18" s="26"/>
      <c r="L18" s="32"/>
      <c r="M18" s="33" t="str">
        <f t="shared" ca="1" si="0"/>
        <v/>
      </c>
    </row>
    <row r="19" spans="1:13" x14ac:dyDescent="0.45">
      <c r="A19" s="26"/>
      <c r="B19" s="32"/>
      <c r="C19" s="26"/>
      <c r="D19" s="26"/>
      <c r="E19" s="19"/>
      <c r="F19" s="19"/>
      <c r="G19" s="19"/>
      <c r="H19" s="19"/>
      <c r="I19" s="19"/>
      <c r="J19" s="32"/>
      <c r="K19" s="26"/>
      <c r="L19" s="32"/>
      <c r="M19" s="33" t="str">
        <f t="shared" ca="1" si="0"/>
        <v/>
      </c>
    </row>
    <row r="20" spans="1:13" x14ac:dyDescent="0.45">
      <c r="A20" s="26"/>
      <c r="B20" s="32"/>
      <c r="C20" s="26"/>
      <c r="D20" s="26"/>
      <c r="E20" s="19"/>
      <c r="F20" s="19"/>
      <c r="G20" s="19"/>
      <c r="H20" s="19"/>
      <c r="I20" s="19"/>
      <c r="J20" s="32"/>
      <c r="K20" s="26"/>
      <c r="L20" s="32"/>
      <c r="M20" s="33" t="str">
        <f t="shared" ca="1" si="0"/>
        <v/>
      </c>
    </row>
    <row r="21" spans="1:13" x14ac:dyDescent="0.45">
      <c r="A21" s="26"/>
      <c r="B21" s="32"/>
      <c r="C21" s="26"/>
      <c r="D21" s="26"/>
      <c r="E21" s="19"/>
      <c r="F21" s="19"/>
      <c r="G21" s="19"/>
      <c r="H21" s="19"/>
      <c r="I21" s="19"/>
      <c r="J21" s="32"/>
      <c r="K21" s="26"/>
      <c r="L21" s="32"/>
      <c r="M21" s="33" t="str">
        <f t="shared" ca="1" si="0"/>
        <v/>
      </c>
    </row>
    <row r="22" spans="1:13" x14ac:dyDescent="0.45">
      <c r="A22" s="26"/>
      <c r="B22" s="32"/>
      <c r="C22" s="26"/>
      <c r="D22" s="26"/>
      <c r="E22" s="19"/>
      <c r="F22" s="19"/>
      <c r="G22" s="19"/>
      <c r="H22" s="19"/>
      <c r="I22" s="19"/>
      <c r="J22" s="32"/>
      <c r="K22" s="26"/>
      <c r="L22" s="32"/>
      <c r="M22" s="33" t="str">
        <f t="shared" ca="1" si="0"/>
        <v/>
      </c>
    </row>
    <row r="23" spans="1:13" x14ac:dyDescent="0.45">
      <c r="A23" s="26"/>
      <c r="B23" s="32"/>
      <c r="C23" s="26"/>
      <c r="D23" s="26"/>
      <c r="E23" s="19"/>
      <c r="F23" s="19"/>
      <c r="G23" s="19"/>
      <c r="H23" s="19"/>
      <c r="I23" s="19"/>
      <c r="J23" s="32"/>
      <c r="K23" s="26"/>
      <c r="L23" s="32"/>
      <c r="M23" s="33" t="str">
        <f t="shared" ca="1" si="0"/>
        <v/>
      </c>
    </row>
    <row r="24" spans="1:13" x14ac:dyDescent="0.45">
      <c r="A24" s="26"/>
      <c r="B24" s="32"/>
      <c r="C24" s="26"/>
      <c r="D24" s="26"/>
      <c r="E24" s="19"/>
      <c r="F24" s="19"/>
      <c r="G24" s="19"/>
      <c r="H24" s="19"/>
      <c r="I24" s="19"/>
      <c r="J24" s="32"/>
      <c r="K24" s="26"/>
      <c r="L24" s="32"/>
      <c r="M24" s="33" t="str">
        <f t="shared" ca="1" si="0"/>
        <v/>
      </c>
    </row>
    <row r="25" spans="1:13" x14ac:dyDescent="0.45">
      <c r="A25" s="26"/>
      <c r="B25" s="32"/>
      <c r="C25" s="26"/>
      <c r="D25" s="26"/>
      <c r="E25" s="19"/>
      <c r="F25" s="19"/>
      <c r="G25" s="19"/>
      <c r="H25" s="19"/>
      <c r="I25" s="19"/>
      <c r="J25" s="32"/>
      <c r="K25" s="26"/>
      <c r="L25" s="32"/>
      <c r="M25" s="33" t="str">
        <f t="shared" ca="1" si="0"/>
        <v/>
      </c>
    </row>
    <row r="26" spans="1:13" x14ac:dyDescent="0.45">
      <c r="A26" s="26"/>
      <c r="B26" s="32"/>
      <c r="C26" s="26"/>
      <c r="D26" s="26"/>
      <c r="E26" s="19"/>
      <c r="F26" s="19"/>
      <c r="G26" s="19"/>
      <c r="H26" s="19"/>
      <c r="I26" s="19"/>
      <c r="J26" s="32"/>
      <c r="K26" s="26"/>
      <c r="L26" s="32"/>
      <c r="M26" s="33" t="str">
        <f t="shared" ca="1" si="0"/>
        <v/>
      </c>
    </row>
    <row r="27" spans="1:13" x14ac:dyDescent="0.45">
      <c r="A27" s="26"/>
      <c r="B27" s="32"/>
      <c r="C27" s="26"/>
      <c r="D27" s="26"/>
      <c r="E27" s="19"/>
      <c r="F27" s="19"/>
      <c r="G27" s="19"/>
      <c r="H27" s="19"/>
      <c r="I27" s="19"/>
      <c r="J27" s="32"/>
      <c r="K27" s="26"/>
      <c r="L27" s="32"/>
      <c r="M27" s="33" t="str">
        <f t="shared" ca="1" si="0"/>
        <v/>
      </c>
    </row>
    <row r="28" spans="1:13" x14ac:dyDescent="0.45">
      <c r="A28" s="26"/>
      <c r="B28" s="32"/>
      <c r="C28" s="26"/>
      <c r="D28" s="26"/>
      <c r="E28" s="19"/>
      <c r="F28" s="19"/>
      <c r="G28" s="19"/>
      <c r="H28" s="19"/>
      <c r="I28" s="19"/>
      <c r="J28" s="32"/>
      <c r="K28" s="26"/>
      <c r="L28" s="32"/>
      <c r="M28" s="33" t="str">
        <f t="shared" ca="1" si="0"/>
        <v/>
      </c>
    </row>
    <row r="29" spans="1:13" x14ac:dyDescent="0.45">
      <c r="A29" s="26"/>
      <c r="B29" s="32"/>
      <c r="C29" s="26"/>
      <c r="D29" s="26"/>
      <c r="E29" s="19"/>
      <c r="F29" s="19"/>
      <c r="G29" s="19"/>
      <c r="H29" s="19"/>
      <c r="I29" s="19"/>
      <c r="J29" s="32"/>
      <c r="K29" s="26"/>
      <c r="L29" s="32"/>
      <c r="M29" s="33" t="str">
        <f t="shared" ca="1" si="0"/>
        <v/>
      </c>
    </row>
    <row r="30" spans="1:13" x14ac:dyDescent="0.45">
      <c r="A30" s="26"/>
      <c r="B30" s="32"/>
      <c r="C30" s="26"/>
      <c r="D30" s="26"/>
      <c r="E30" s="19"/>
      <c r="F30" s="19"/>
      <c r="G30" s="19"/>
      <c r="H30" s="19"/>
      <c r="I30" s="19"/>
      <c r="J30" s="32"/>
      <c r="K30" s="26"/>
      <c r="L30" s="32"/>
      <c r="M30" s="33" t="str">
        <f t="shared" ca="1" si="0"/>
        <v/>
      </c>
    </row>
    <row r="31" spans="1:13" x14ac:dyDescent="0.45">
      <c r="A31" s="26"/>
      <c r="B31" s="32"/>
      <c r="C31" s="26"/>
      <c r="D31" s="26"/>
      <c r="E31" s="19"/>
      <c r="F31" s="19"/>
      <c r="G31" s="19"/>
      <c r="H31" s="19"/>
      <c r="I31" s="19"/>
      <c r="J31" s="32"/>
      <c r="K31" s="26"/>
      <c r="L31" s="32"/>
      <c r="M31" s="33" t="str">
        <f t="shared" ca="1" si="0"/>
        <v/>
      </c>
    </row>
    <row r="32" spans="1:13" x14ac:dyDescent="0.45">
      <c r="A32" s="26"/>
      <c r="B32" s="32"/>
      <c r="C32" s="26"/>
      <c r="D32" s="26"/>
      <c r="E32" s="19"/>
      <c r="F32" s="19"/>
      <c r="G32" s="19"/>
      <c r="H32" s="19"/>
      <c r="I32" s="19"/>
      <c r="J32" s="32"/>
      <c r="K32" s="26"/>
      <c r="L32" s="32"/>
      <c r="M32" s="33" t="str">
        <f t="shared" ca="1" si="0"/>
        <v/>
      </c>
    </row>
    <row r="33" spans="1:13" x14ac:dyDescent="0.45">
      <c r="A33" s="26"/>
      <c r="B33" s="32"/>
      <c r="C33" s="26"/>
      <c r="D33" s="26"/>
      <c r="E33" s="19"/>
      <c r="F33" s="19"/>
      <c r="G33" s="19"/>
      <c r="H33" s="19"/>
      <c r="I33" s="19"/>
      <c r="J33" s="32"/>
      <c r="K33" s="26"/>
      <c r="L33" s="32"/>
      <c r="M33" s="33" t="str">
        <f t="shared" ca="1" si="0"/>
        <v/>
      </c>
    </row>
    <row r="34" spans="1:13" x14ac:dyDescent="0.45">
      <c r="A34" s="26"/>
      <c r="B34" s="32"/>
      <c r="C34" s="26"/>
      <c r="D34" s="26"/>
      <c r="E34" s="19"/>
      <c r="F34" s="19"/>
      <c r="G34" s="19"/>
      <c r="H34" s="19"/>
      <c r="I34" s="19"/>
      <c r="J34" s="32"/>
      <c r="K34" s="26"/>
      <c r="L34" s="32"/>
      <c r="M34" s="33" t="str">
        <f t="shared" ca="1" si="0"/>
        <v/>
      </c>
    </row>
    <row r="35" spans="1:13" x14ac:dyDescent="0.45">
      <c r="A35" s="26"/>
      <c r="B35" s="32"/>
      <c r="C35" s="26"/>
      <c r="D35" s="26"/>
      <c r="E35" s="19"/>
      <c r="F35" s="19"/>
      <c r="G35" s="19"/>
      <c r="H35" s="19"/>
      <c r="I35" s="19"/>
      <c r="J35" s="32"/>
      <c r="K35" s="26"/>
      <c r="L35" s="32"/>
      <c r="M35" s="33" t="str">
        <f t="shared" ca="1" si="0"/>
        <v/>
      </c>
    </row>
    <row r="36" spans="1:13" x14ac:dyDescent="0.45">
      <c r="A36" s="26"/>
      <c r="B36" s="32"/>
      <c r="C36" s="26"/>
      <c r="D36" s="26"/>
      <c r="E36" s="19"/>
      <c r="F36" s="19"/>
      <c r="G36" s="19"/>
      <c r="H36" s="19"/>
      <c r="I36" s="19"/>
      <c r="J36" s="32"/>
      <c r="K36" s="26"/>
      <c r="L36" s="32"/>
      <c r="M36" s="33" t="str">
        <f t="shared" ca="1" si="0"/>
        <v/>
      </c>
    </row>
    <row r="37" spans="1:13" x14ac:dyDescent="0.45">
      <c r="A37" s="26"/>
      <c r="B37" s="32"/>
      <c r="C37" s="26"/>
      <c r="D37" s="26"/>
      <c r="E37" s="19"/>
      <c r="F37" s="19"/>
      <c r="G37" s="19"/>
      <c r="H37" s="19"/>
      <c r="I37" s="19"/>
      <c r="J37" s="32"/>
      <c r="K37" s="26"/>
      <c r="L37" s="32"/>
      <c r="M37" s="33" t="str">
        <f t="shared" ca="1" si="0"/>
        <v/>
      </c>
    </row>
    <row r="38" spans="1:13" x14ac:dyDescent="0.45">
      <c r="A38" s="26"/>
      <c r="B38" s="32"/>
      <c r="C38" s="26"/>
      <c r="D38" s="26"/>
      <c r="E38" s="19"/>
      <c r="F38" s="19"/>
      <c r="G38" s="19"/>
      <c r="H38" s="19"/>
      <c r="I38" s="19"/>
      <c r="J38" s="32"/>
      <c r="K38" s="26"/>
      <c r="L38" s="32"/>
      <c r="M38" s="33" t="str">
        <f t="shared" ca="1" si="0"/>
        <v/>
      </c>
    </row>
    <row r="39" spans="1:13" x14ac:dyDescent="0.45">
      <c r="A39" s="26"/>
      <c r="B39" s="32"/>
      <c r="C39" s="26"/>
      <c r="D39" s="26"/>
      <c r="E39" s="19"/>
      <c r="F39" s="19"/>
      <c r="G39" s="19"/>
      <c r="H39" s="19"/>
      <c r="I39" s="19"/>
      <c r="J39" s="32"/>
      <c r="K39" s="26"/>
      <c r="L39" s="32"/>
      <c r="M39" s="33" t="str">
        <f t="shared" ref="M39:M70" ca="1" si="1">IF(OR(J39="",K39="Closed",K39="Verified"),"",MAX(0,TODAY()-J39))</f>
        <v/>
      </c>
    </row>
    <row r="40" spans="1:13" x14ac:dyDescent="0.45">
      <c r="A40" s="26"/>
      <c r="B40" s="32"/>
      <c r="C40" s="26"/>
      <c r="D40" s="26"/>
      <c r="E40" s="19"/>
      <c r="F40" s="19"/>
      <c r="G40" s="19"/>
      <c r="H40" s="19"/>
      <c r="I40" s="19"/>
      <c r="J40" s="32"/>
      <c r="K40" s="26"/>
      <c r="L40" s="32"/>
      <c r="M40" s="33" t="str">
        <f t="shared" ca="1" si="1"/>
        <v/>
      </c>
    </row>
    <row r="41" spans="1:13" x14ac:dyDescent="0.45">
      <c r="A41" s="26"/>
      <c r="B41" s="32"/>
      <c r="C41" s="26"/>
      <c r="D41" s="26"/>
      <c r="E41" s="19"/>
      <c r="F41" s="19"/>
      <c r="G41" s="19"/>
      <c r="H41" s="19"/>
      <c r="I41" s="19"/>
      <c r="J41" s="32"/>
      <c r="K41" s="26"/>
      <c r="L41" s="32"/>
      <c r="M41" s="33" t="str">
        <f t="shared" ca="1" si="1"/>
        <v/>
      </c>
    </row>
    <row r="42" spans="1:13" x14ac:dyDescent="0.45">
      <c r="A42" s="26"/>
      <c r="B42" s="32"/>
      <c r="C42" s="26"/>
      <c r="D42" s="26"/>
      <c r="E42" s="19"/>
      <c r="F42" s="19"/>
      <c r="G42" s="19"/>
      <c r="H42" s="19"/>
      <c r="I42" s="19"/>
      <c r="J42" s="32"/>
      <c r="K42" s="26"/>
      <c r="L42" s="32"/>
      <c r="M42" s="33" t="str">
        <f t="shared" ca="1" si="1"/>
        <v/>
      </c>
    </row>
    <row r="43" spans="1:13" x14ac:dyDescent="0.45">
      <c r="A43" s="26"/>
      <c r="B43" s="32"/>
      <c r="C43" s="26"/>
      <c r="D43" s="26"/>
      <c r="E43" s="19"/>
      <c r="F43" s="19"/>
      <c r="G43" s="19"/>
      <c r="H43" s="19"/>
      <c r="I43" s="19"/>
      <c r="J43" s="32"/>
      <c r="K43" s="26"/>
      <c r="L43" s="32"/>
      <c r="M43" s="33" t="str">
        <f t="shared" ca="1" si="1"/>
        <v/>
      </c>
    </row>
    <row r="44" spans="1:13" x14ac:dyDescent="0.45">
      <c r="A44" s="26"/>
      <c r="B44" s="32"/>
      <c r="C44" s="26"/>
      <c r="D44" s="26"/>
      <c r="E44" s="19"/>
      <c r="F44" s="19"/>
      <c r="G44" s="19"/>
      <c r="H44" s="19"/>
      <c r="I44" s="19"/>
      <c r="J44" s="32"/>
      <c r="K44" s="26"/>
      <c r="L44" s="32"/>
      <c r="M44" s="33" t="str">
        <f t="shared" ca="1" si="1"/>
        <v/>
      </c>
    </row>
    <row r="45" spans="1:13" x14ac:dyDescent="0.45">
      <c r="A45" s="26"/>
      <c r="B45" s="32"/>
      <c r="C45" s="26"/>
      <c r="D45" s="26"/>
      <c r="E45" s="19"/>
      <c r="F45" s="19"/>
      <c r="G45" s="19"/>
      <c r="H45" s="19"/>
      <c r="I45" s="19"/>
      <c r="J45" s="32"/>
      <c r="K45" s="26"/>
      <c r="L45" s="32"/>
      <c r="M45" s="33" t="str">
        <f t="shared" ca="1" si="1"/>
        <v/>
      </c>
    </row>
    <row r="46" spans="1:13" x14ac:dyDescent="0.45">
      <c r="A46" s="26"/>
      <c r="B46" s="32"/>
      <c r="C46" s="26"/>
      <c r="D46" s="26"/>
      <c r="E46" s="19"/>
      <c r="F46" s="19"/>
      <c r="G46" s="19"/>
      <c r="H46" s="19"/>
      <c r="I46" s="19"/>
      <c r="J46" s="32"/>
      <c r="K46" s="26"/>
      <c r="L46" s="32"/>
      <c r="M46" s="33" t="str">
        <f t="shared" ca="1" si="1"/>
        <v/>
      </c>
    </row>
    <row r="47" spans="1:13" x14ac:dyDescent="0.45">
      <c r="A47" s="26"/>
      <c r="B47" s="32"/>
      <c r="C47" s="26"/>
      <c r="D47" s="26"/>
      <c r="E47" s="19"/>
      <c r="F47" s="19"/>
      <c r="G47" s="19"/>
      <c r="H47" s="19"/>
      <c r="I47" s="19"/>
      <c r="J47" s="32"/>
      <c r="K47" s="26"/>
      <c r="L47" s="32"/>
      <c r="M47" s="33" t="str">
        <f t="shared" ca="1" si="1"/>
        <v/>
      </c>
    </row>
    <row r="48" spans="1:13" x14ac:dyDescent="0.45">
      <c r="A48" s="26"/>
      <c r="B48" s="32"/>
      <c r="C48" s="26"/>
      <c r="D48" s="26"/>
      <c r="E48" s="19"/>
      <c r="F48" s="19"/>
      <c r="G48" s="19"/>
      <c r="H48" s="19"/>
      <c r="I48" s="19"/>
      <c r="J48" s="32"/>
      <c r="K48" s="26"/>
      <c r="L48" s="32"/>
      <c r="M48" s="33" t="str">
        <f t="shared" ca="1" si="1"/>
        <v/>
      </c>
    </row>
    <row r="49" spans="1:13" x14ac:dyDescent="0.45">
      <c r="A49" s="26"/>
      <c r="B49" s="32"/>
      <c r="C49" s="26"/>
      <c r="D49" s="26"/>
      <c r="E49" s="19"/>
      <c r="F49" s="19"/>
      <c r="G49" s="19"/>
      <c r="H49" s="19"/>
      <c r="I49" s="19"/>
      <c r="J49" s="32"/>
      <c r="K49" s="26"/>
      <c r="L49" s="32"/>
      <c r="M49" s="33" t="str">
        <f t="shared" ca="1" si="1"/>
        <v/>
      </c>
    </row>
    <row r="50" spans="1:13" x14ac:dyDescent="0.45">
      <c r="A50" s="26"/>
      <c r="B50" s="32"/>
      <c r="C50" s="26"/>
      <c r="D50" s="26"/>
      <c r="E50" s="19"/>
      <c r="F50" s="19"/>
      <c r="G50" s="19"/>
      <c r="H50" s="19"/>
      <c r="I50" s="19"/>
      <c r="J50" s="32"/>
      <c r="K50" s="26"/>
      <c r="L50" s="32"/>
      <c r="M50" s="33" t="str">
        <f t="shared" ca="1" si="1"/>
        <v/>
      </c>
    </row>
    <row r="51" spans="1:13" x14ac:dyDescent="0.45">
      <c r="A51" s="26"/>
      <c r="B51" s="32"/>
      <c r="C51" s="26"/>
      <c r="D51" s="26"/>
      <c r="E51" s="19"/>
      <c r="F51" s="19"/>
      <c r="G51" s="19"/>
      <c r="H51" s="19"/>
      <c r="I51" s="19"/>
      <c r="J51" s="32"/>
      <c r="K51" s="26"/>
      <c r="L51" s="32"/>
      <c r="M51" s="33" t="str">
        <f t="shared" ca="1" si="1"/>
        <v/>
      </c>
    </row>
    <row r="52" spans="1:13" x14ac:dyDescent="0.45">
      <c r="A52" s="26"/>
      <c r="B52" s="32"/>
      <c r="C52" s="26"/>
      <c r="D52" s="26"/>
      <c r="E52" s="19"/>
      <c r="F52" s="19"/>
      <c r="G52" s="19"/>
      <c r="H52" s="19"/>
      <c r="I52" s="19"/>
      <c r="J52" s="32"/>
      <c r="K52" s="26"/>
      <c r="L52" s="32"/>
      <c r="M52" s="33" t="str">
        <f t="shared" ca="1" si="1"/>
        <v/>
      </c>
    </row>
    <row r="53" spans="1:13" x14ac:dyDescent="0.45">
      <c r="A53" s="26"/>
      <c r="B53" s="32"/>
      <c r="C53" s="26"/>
      <c r="D53" s="26"/>
      <c r="E53" s="19"/>
      <c r="F53" s="19"/>
      <c r="G53" s="19"/>
      <c r="H53" s="19"/>
      <c r="I53" s="19"/>
      <c r="J53" s="32"/>
      <c r="K53" s="26"/>
      <c r="L53" s="32"/>
      <c r="M53" s="33" t="str">
        <f t="shared" ca="1" si="1"/>
        <v/>
      </c>
    </row>
    <row r="54" spans="1:13" x14ac:dyDescent="0.45">
      <c r="A54" s="26"/>
      <c r="B54" s="32"/>
      <c r="C54" s="26"/>
      <c r="D54" s="26"/>
      <c r="E54" s="19"/>
      <c r="F54" s="19"/>
      <c r="G54" s="19"/>
      <c r="H54" s="19"/>
      <c r="I54" s="19"/>
      <c r="J54" s="32"/>
      <c r="K54" s="26"/>
      <c r="L54" s="32"/>
      <c r="M54" s="33" t="str">
        <f t="shared" ca="1" si="1"/>
        <v/>
      </c>
    </row>
    <row r="55" spans="1:13" x14ac:dyDescent="0.45">
      <c r="A55" s="26"/>
      <c r="B55" s="32"/>
      <c r="C55" s="26"/>
      <c r="D55" s="26"/>
      <c r="E55" s="19"/>
      <c r="F55" s="19"/>
      <c r="G55" s="19"/>
      <c r="H55" s="19"/>
      <c r="I55" s="19"/>
      <c r="J55" s="32"/>
      <c r="K55" s="26"/>
      <c r="L55" s="32"/>
      <c r="M55" s="33" t="str">
        <f t="shared" ca="1" si="1"/>
        <v/>
      </c>
    </row>
    <row r="56" spans="1:13" x14ac:dyDescent="0.45">
      <c r="A56" s="26"/>
      <c r="B56" s="32"/>
      <c r="C56" s="26"/>
      <c r="D56" s="26"/>
      <c r="E56" s="19"/>
      <c r="F56" s="19"/>
      <c r="G56" s="19"/>
      <c r="H56" s="19"/>
      <c r="I56" s="19"/>
      <c r="J56" s="32"/>
      <c r="K56" s="26"/>
      <c r="L56" s="32"/>
      <c r="M56" s="33" t="str">
        <f t="shared" ca="1" si="1"/>
        <v/>
      </c>
    </row>
    <row r="57" spans="1:13" x14ac:dyDescent="0.45">
      <c r="A57" s="26"/>
      <c r="B57" s="32"/>
      <c r="C57" s="26"/>
      <c r="D57" s="26"/>
      <c r="E57" s="19"/>
      <c r="F57" s="19"/>
      <c r="G57" s="19"/>
      <c r="H57" s="19"/>
      <c r="I57" s="19"/>
      <c r="J57" s="32"/>
      <c r="K57" s="26"/>
      <c r="L57" s="32"/>
      <c r="M57" s="33" t="str">
        <f t="shared" ca="1" si="1"/>
        <v/>
      </c>
    </row>
    <row r="58" spans="1:13" x14ac:dyDescent="0.45">
      <c r="A58" s="26"/>
      <c r="B58" s="32"/>
      <c r="C58" s="26"/>
      <c r="D58" s="26"/>
      <c r="E58" s="19"/>
      <c r="F58" s="19"/>
      <c r="G58" s="19"/>
      <c r="H58" s="19"/>
      <c r="I58" s="19"/>
      <c r="J58" s="32"/>
      <c r="K58" s="26"/>
      <c r="L58" s="32"/>
      <c r="M58" s="33" t="str">
        <f t="shared" ca="1" si="1"/>
        <v/>
      </c>
    </row>
    <row r="59" spans="1:13" x14ac:dyDescent="0.45">
      <c r="A59" s="26"/>
      <c r="B59" s="32"/>
      <c r="C59" s="26"/>
      <c r="D59" s="26"/>
      <c r="E59" s="19"/>
      <c r="F59" s="19"/>
      <c r="G59" s="19"/>
      <c r="H59" s="19"/>
      <c r="I59" s="19"/>
      <c r="J59" s="32"/>
      <c r="K59" s="26"/>
      <c r="L59" s="32"/>
      <c r="M59" s="33" t="str">
        <f t="shared" ca="1" si="1"/>
        <v/>
      </c>
    </row>
    <row r="60" spans="1:13" x14ac:dyDescent="0.45">
      <c r="A60" s="26"/>
      <c r="B60" s="32"/>
      <c r="C60" s="26"/>
      <c r="D60" s="26"/>
      <c r="E60" s="19"/>
      <c r="F60" s="19"/>
      <c r="G60" s="19"/>
      <c r="H60" s="19"/>
      <c r="I60" s="19"/>
      <c r="J60" s="32"/>
      <c r="K60" s="26"/>
      <c r="L60" s="32"/>
      <c r="M60" s="33" t="str">
        <f t="shared" ca="1" si="1"/>
        <v/>
      </c>
    </row>
    <row r="61" spans="1:13" x14ac:dyDescent="0.45">
      <c r="A61" s="26"/>
      <c r="B61" s="32"/>
      <c r="C61" s="26"/>
      <c r="D61" s="26"/>
      <c r="E61" s="19"/>
      <c r="F61" s="19"/>
      <c r="G61" s="19"/>
      <c r="H61" s="19"/>
      <c r="I61" s="19"/>
      <c r="J61" s="32"/>
      <c r="K61" s="26"/>
      <c r="L61" s="32"/>
      <c r="M61" s="33" t="str">
        <f t="shared" ca="1" si="1"/>
        <v/>
      </c>
    </row>
    <row r="62" spans="1:13" x14ac:dyDescent="0.45">
      <c r="A62" s="26"/>
      <c r="B62" s="32"/>
      <c r="C62" s="26"/>
      <c r="D62" s="26"/>
      <c r="E62" s="19"/>
      <c r="F62" s="19"/>
      <c r="G62" s="19"/>
      <c r="H62" s="19"/>
      <c r="I62" s="19"/>
      <c r="J62" s="32"/>
      <c r="K62" s="26"/>
      <c r="L62" s="32"/>
      <c r="M62" s="33" t="str">
        <f t="shared" ca="1" si="1"/>
        <v/>
      </c>
    </row>
    <row r="63" spans="1:13" x14ac:dyDescent="0.45">
      <c r="A63" s="26"/>
      <c r="B63" s="32"/>
      <c r="C63" s="26"/>
      <c r="D63" s="26"/>
      <c r="E63" s="19"/>
      <c r="F63" s="19"/>
      <c r="G63" s="19"/>
      <c r="H63" s="19"/>
      <c r="I63" s="19"/>
      <c r="J63" s="32"/>
      <c r="K63" s="26"/>
      <c r="L63" s="32"/>
      <c r="M63" s="33" t="str">
        <f t="shared" ca="1" si="1"/>
        <v/>
      </c>
    </row>
    <row r="64" spans="1:13" x14ac:dyDescent="0.45">
      <c r="A64" s="26"/>
      <c r="B64" s="32"/>
      <c r="C64" s="26"/>
      <c r="D64" s="26"/>
      <c r="E64" s="19"/>
      <c r="F64" s="19"/>
      <c r="G64" s="19"/>
      <c r="H64" s="19"/>
      <c r="I64" s="19"/>
      <c r="J64" s="32"/>
      <c r="K64" s="26"/>
      <c r="L64" s="32"/>
      <c r="M64" s="33" t="str">
        <f t="shared" ca="1" si="1"/>
        <v/>
      </c>
    </row>
    <row r="65" spans="1:13" x14ac:dyDescent="0.45">
      <c r="A65" s="26"/>
      <c r="B65" s="32"/>
      <c r="C65" s="26"/>
      <c r="D65" s="26"/>
      <c r="E65" s="19"/>
      <c r="F65" s="19"/>
      <c r="G65" s="19"/>
      <c r="H65" s="19"/>
      <c r="I65" s="19"/>
      <c r="J65" s="32"/>
      <c r="K65" s="26"/>
      <c r="L65" s="32"/>
      <c r="M65" s="33" t="str">
        <f t="shared" ca="1" si="1"/>
        <v/>
      </c>
    </row>
    <row r="66" spans="1:13" x14ac:dyDescent="0.45">
      <c r="A66" s="26"/>
      <c r="B66" s="32"/>
      <c r="C66" s="26"/>
      <c r="D66" s="26"/>
      <c r="E66" s="19"/>
      <c r="F66" s="19"/>
      <c r="G66" s="19"/>
      <c r="H66" s="19"/>
      <c r="I66" s="19"/>
      <c r="J66" s="32"/>
      <c r="K66" s="26"/>
      <c r="L66" s="32"/>
      <c r="M66" s="33" t="str">
        <f t="shared" ca="1" si="1"/>
        <v/>
      </c>
    </row>
    <row r="67" spans="1:13" x14ac:dyDescent="0.45">
      <c r="A67" s="26"/>
      <c r="B67" s="32"/>
      <c r="C67" s="26"/>
      <c r="D67" s="26"/>
      <c r="E67" s="19"/>
      <c r="F67" s="19"/>
      <c r="G67" s="19"/>
      <c r="H67" s="19"/>
      <c r="I67" s="19"/>
      <c r="J67" s="32"/>
      <c r="K67" s="26"/>
      <c r="L67" s="32"/>
      <c r="M67" s="33" t="str">
        <f t="shared" ca="1" si="1"/>
        <v/>
      </c>
    </row>
    <row r="68" spans="1:13" x14ac:dyDescent="0.45">
      <c r="A68" s="26"/>
      <c r="B68" s="32"/>
      <c r="C68" s="26"/>
      <c r="D68" s="26"/>
      <c r="E68" s="19"/>
      <c r="F68" s="19"/>
      <c r="G68" s="19"/>
      <c r="H68" s="19"/>
      <c r="I68" s="19"/>
      <c r="J68" s="32"/>
      <c r="K68" s="26"/>
      <c r="L68" s="32"/>
      <c r="M68" s="33" t="str">
        <f t="shared" ca="1" si="1"/>
        <v/>
      </c>
    </row>
    <row r="69" spans="1:13" x14ac:dyDescent="0.45">
      <c r="A69" s="26"/>
      <c r="B69" s="32"/>
      <c r="C69" s="26"/>
      <c r="D69" s="26"/>
      <c r="E69" s="19"/>
      <c r="F69" s="19"/>
      <c r="G69" s="19"/>
      <c r="H69" s="19"/>
      <c r="I69" s="19"/>
      <c r="J69" s="32"/>
      <c r="K69" s="26"/>
      <c r="L69" s="32"/>
      <c r="M69" s="33" t="str">
        <f t="shared" ca="1" si="1"/>
        <v/>
      </c>
    </row>
    <row r="70" spans="1:13" x14ac:dyDescent="0.45">
      <c r="A70" s="26"/>
      <c r="B70" s="32"/>
      <c r="C70" s="26"/>
      <c r="D70" s="26"/>
      <c r="E70" s="19"/>
      <c r="F70" s="19"/>
      <c r="G70" s="19"/>
      <c r="H70" s="19"/>
      <c r="I70" s="19"/>
      <c r="J70" s="32"/>
      <c r="K70" s="26"/>
      <c r="L70" s="32"/>
      <c r="M70" s="33" t="str">
        <f t="shared" ca="1" si="1"/>
        <v/>
      </c>
    </row>
    <row r="71" spans="1:13" x14ac:dyDescent="0.45">
      <c r="A71" s="26"/>
      <c r="B71" s="32"/>
      <c r="C71" s="26"/>
      <c r="D71" s="26"/>
      <c r="E71" s="19"/>
      <c r="F71" s="19"/>
      <c r="G71" s="19"/>
      <c r="H71" s="19"/>
      <c r="I71" s="19"/>
      <c r="J71" s="32"/>
      <c r="K71" s="26"/>
      <c r="L71" s="32"/>
      <c r="M71" s="33" t="str">
        <f t="shared" ref="M71:M106" ca="1" si="2">IF(OR(J71="",K71="Closed",K71="Verified"),"",MAX(0,TODAY()-J71))</f>
        <v/>
      </c>
    </row>
    <row r="72" spans="1:13" x14ac:dyDescent="0.45">
      <c r="A72" s="26"/>
      <c r="B72" s="32"/>
      <c r="C72" s="26"/>
      <c r="D72" s="26"/>
      <c r="E72" s="19"/>
      <c r="F72" s="19"/>
      <c r="G72" s="19"/>
      <c r="H72" s="19"/>
      <c r="I72" s="19"/>
      <c r="J72" s="32"/>
      <c r="K72" s="26"/>
      <c r="L72" s="32"/>
      <c r="M72" s="33" t="str">
        <f t="shared" ca="1" si="2"/>
        <v/>
      </c>
    </row>
    <row r="73" spans="1:13" x14ac:dyDescent="0.45">
      <c r="A73" s="26"/>
      <c r="B73" s="32"/>
      <c r="C73" s="26"/>
      <c r="D73" s="26"/>
      <c r="E73" s="19"/>
      <c r="F73" s="19"/>
      <c r="G73" s="19"/>
      <c r="H73" s="19"/>
      <c r="I73" s="19"/>
      <c r="J73" s="32"/>
      <c r="K73" s="26"/>
      <c r="L73" s="32"/>
      <c r="M73" s="33" t="str">
        <f t="shared" ca="1" si="2"/>
        <v/>
      </c>
    </row>
    <row r="74" spans="1:13" x14ac:dyDescent="0.45">
      <c r="A74" s="26"/>
      <c r="B74" s="32"/>
      <c r="C74" s="26"/>
      <c r="D74" s="26"/>
      <c r="E74" s="19"/>
      <c r="F74" s="19"/>
      <c r="G74" s="19"/>
      <c r="H74" s="19"/>
      <c r="I74" s="19"/>
      <c r="J74" s="32"/>
      <c r="K74" s="26"/>
      <c r="L74" s="32"/>
      <c r="M74" s="33" t="str">
        <f t="shared" ca="1" si="2"/>
        <v/>
      </c>
    </row>
    <row r="75" spans="1:13" x14ac:dyDescent="0.45">
      <c r="A75" s="26"/>
      <c r="B75" s="32"/>
      <c r="C75" s="26"/>
      <c r="D75" s="26"/>
      <c r="E75" s="19"/>
      <c r="F75" s="19"/>
      <c r="G75" s="19"/>
      <c r="H75" s="19"/>
      <c r="I75" s="19"/>
      <c r="J75" s="32"/>
      <c r="K75" s="26"/>
      <c r="L75" s="32"/>
      <c r="M75" s="33" t="str">
        <f t="shared" ca="1" si="2"/>
        <v/>
      </c>
    </row>
    <row r="76" spans="1:13" x14ac:dyDescent="0.45">
      <c r="A76" s="26"/>
      <c r="B76" s="32"/>
      <c r="C76" s="26"/>
      <c r="D76" s="26"/>
      <c r="E76" s="19"/>
      <c r="F76" s="19"/>
      <c r="G76" s="19"/>
      <c r="H76" s="19"/>
      <c r="I76" s="19"/>
      <c r="J76" s="32"/>
      <c r="K76" s="26"/>
      <c r="L76" s="32"/>
      <c r="M76" s="33" t="str">
        <f t="shared" ca="1" si="2"/>
        <v/>
      </c>
    </row>
    <row r="77" spans="1:13" x14ac:dyDescent="0.45">
      <c r="A77" s="26"/>
      <c r="B77" s="32"/>
      <c r="C77" s="26"/>
      <c r="D77" s="26"/>
      <c r="E77" s="19"/>
      <c r="F77" s="19"/>
      <c r="G77" s="19"/>
      <c r="H77" s="19"/>
      <c r="I77" s="19"/>
      <c r="J77" s="32"/>
      <c r="K77" s="26"/>
      <c r="L77" s="32"/>
      <c r="M77" s="33" t="str">
        <f t="shared" ca="1" si="2"/>
        <v/>
      </c>
    </row>
    <row r="78" spans="1:13" x14ac:dyDescent="0.45">
      <c r="A78" s="26"/>
      <c r="B78" s="32"/>
      <c r="C78" s="26"/>
      <c r="D78" s="26"/>
      <c r="E78" s="19"/>
      <c r="F78" s="19"/>
      <c r="G78" s="19"/>
      <c r="H78" s="19"/>
      <c r="I78" s="19"/>
      <c r="J78" s="32"/>
      <c r="K78" s="26"/>
      <c r="L78" s="32"/>
      <c r="M78" s="33" t="str">
        <f t="shared" ca="1" si="2"/>
        <v/>
      </c>
    </row>
    <row r="79" spans="1:13" x14ac:dyDescent="0.45">
      <c r="A79" s="26"/>
      <c r="B79" s="32"/>
      <c r="C79" s="26"/>
      <c r="D79" s="26"/>
      <c r="E79" s="19"/>
      <c r="F79" s="19"/>
      <c r="G79" s="19"/>
      <c r="H79" s="19"/>
      <c r="I79" s="19"/>
      <c r="J79" s="32"/>
      <c r="K79" s="26"/>
      <c r="L79" s="32"/>
      <c r="M79" s="33" t="str">
        <f t="shared" ca="1" si="2"/>
        <v/>
      </c>
    </row>
    <row r="80" spans="1:13" x14ac:dyDescent="0.45">
      <c r="A80" s="26"/>
      <c r="B80" s="32"/>
      <c r="C80" s="26"/>
      <c r="D80" s="26"/>
      <c r="E80" s="19"/>
      <c r="F80" s="19"/>
      <c r="G80" s="19"/>
      <c r="H80" s="19"/>
      <c r="I80" s="19"/>
      <c r="J80" s="32"/>
      <c r="K80" s="26"/>
      <c r="L80" s="32"/>
      <c r="M80" s="33" t="str">
        <f t="shared" ca="1" si="2"/>
        <v/>
      </c>
    </row>
    <row r="81" spans="1:13" x14ac:dyDescent="0.45">
      <c r="A81" s="26"/>
      <c r="B81" s="32"/>
      <c r="C81" s="26"/>
      <c r="D81" s="26"/>
      <c r="E81" s="19"/>
      <c r="F81" s="19"/>
      <c r="G81" s="19"/>
      <c r="H81" s="19"/>
      <c r="I81" s="19"/>
      <c r="J81" s="32"/>
      <c r="K81" s="26"/>
      <c r="L81" s="32"/>
      <c r="M81" s="33" t="str">
        <f t="shared" ca="1" si="2"/>
        <v/>
      </c>
    </row>
    <row r="82" spans="1:13" x14ac:dyDescent="0.45">
      <c r="A82" s="26"/>
      <c r="B82" s="32"/>
      <c r="C82" s="26"/>
      <c r="D82" s="26"/>
      <c r="E82" s="19"/>
      <c r="F82" s="19"/>
      <c r="G82" s="19"/>
      <c r="H82" s="19"/>
      <c r="I82" s="19"/>
      <c r="J82" s="32"/>
      <c r="K82" s="26"/>
      <c r="L82" s="32"/>
      <c r="M82" s="33" t="str">
        <f t="shared" ca="1" si="2"/>
        <v/>
      </c>
    </row>
    <row r="83" spans="1:13" x14ac:dyDescent="0.45">
      <c r="A83" s="26"/>
      <c r="B83" s="32"/>
      <c r="C83" s="26"/>
      <c r="D83" s="26"/>
      <c r="E83" s="19"/>
      <c r="F83" s="19"/>
      <c r="G83" s="19"/>
      <c r="H83" s="19"/>
      <c r="I83" s="19"/>
      <c r="J83" s="32"/>
      <c r="K83" s="26"/>
      <c r="L83" s="32"/>
      <c r="M83" s="33" t="str">
        <f t="shared" ca="1" si="2"/>
        <v/>
      </c>
    </row>
    <row r="84" spans="1:13" x14ac:dyDescent="0.45">
      <c r="A84" s="26"/>
      <c r="B84" s="32"/>
      <c r="C84" s="26"/>
      <c r="D84" s="26"/>
      <c r="E84" s="19"/>
      <c r="F84" s="19"/>
      <c r="G84" s="19"/>
      <c r="H84" s="19"/>
      <c r="I84" s="19"/>
      <c r="J84" s="32"/>
      <c r="K84" s="26"/>
      <c r="L84" s="32"/>
      <c r="M84" s="33" t="str">
        <f t="shared" ca="1" si="2"/>
        <v/>
      </c>
    </row>
    <row r="85" spans="1:13" x14ac:dyDescent="0.45">
      <c r="A85" s="26"/>
      <c r="B85" s="32"/>
      <c r="C85" s="26"/>
      <c r="D85" s="26"/>
      <c r="E85" s="19"/>
      <c r="F85" s="19"/>
      <c r="G85" s="19"/>
      <c r="H85" s="19"/>
      <c r="I85" s="19"/>
      <c r="J85" s="32"/>
      <c r="K85" s="26"/>
      <c r="L85" s="32"/>
      <c r="M85" s="33" t="str">
        <f t="shared" ca="1" si="2"/>
        <v/>
      </c>
    </row>
    <row r="86" spans="1:13" x14ac:dyDescent="0.45">
      <c r="A86" s="26"/>
      <c r="B86" s="32"/>
      <c r="C86" s="26"/>
      <c r="D86" s="26"/>
      <c r="E86" s="19"/>
      <c r="F86" s="19"/>
      <c r="G86" s="19"/>
      <c r="H86" s="19"/>
      <c r="I86" s="19"/>
      <c r="J86" s="32"/>
      <c r="K86" s="26"/>
      <c r="L86" s="32"/>
      <c r="M86" s="33" t="str">
        <f t="shared" ca="1" si="2"/>
        <v/>
      </c>
    </row>
    <row r="87" spans="1:13" x14ac:dyDescent="0.45">
      <c r="A87" s="26"/>
      <c r="B87" s="32"/>
      <c r="C87" s="26"/>
      <c r="D87" s="26"/>
      <c r="E87" s="19"/>
      <c r="F87" s="19"/>
      <c r="G87" s="19"/>
      <c r="H87" s="19"/>
      <c r="I87" s="19"/>
      <c r="J87" s="32"/>
      <c r="K87" s="26"/>
      <c r="L87" s="32"/>
      <c r="M87" s="33" t="str">
        <f t="shared" ca="1" si="2"/>
        <v/>
      </c>
    </row>
    <row r="88" spans="1:13" x14ac:dyDescent="0.45">
      <c r="A88" s="26"/>
      <c r="B88" s="32"/>
      <c r="C88" s="26"/>
      <c r="D88" s="26"/>
      <c r="E88" s="19"/>
      <c r="F88" s="19"/>
      <c r="G88" s="19"/>
      <c r="H88" s="19"/>
      <c r="I88" s="19"/>
      <c r="J88" s="32"/>
      <c r="K88" s="26"/>
      <c r="L88" s="32"/>
      <c r="M88" s="33" t="str">
        <f t="shared" ca="1" si="2"/>
        <v/>
      </c>
    </row>
    <row r="89" spans="1:13" x14ac:dyDescent="0.45">
      <c r="A89" s="26"/>
      <c r="B89" s="32"/>
      <c r="C89" s="26"/>
      <c r="D89" s="26"/>
      <c r="E89" s="19"/>
      <c r="F89" s="19"/>
      <c r="G89" s="19"/>
      <c r="H89" s="19"/>
      <c r="I89" s="19"/>
      <c r="J89" s="32"/>
      <c r="K89" s="26"/>
      <c r="L89" s="32"/>
      <c r="M89" s="33" t="str">
        <f t="shared" ca="1" si="2"/>
        <v/>
      </c>
    </row>
    <row r="90" spans="1:13" x14ac:dyDescent="0.45">
      <c r="A90" s="26"/>
      <c r="B90" s="32"/>
      <c r="C90" s="26"/>
      <c r="D90" s="26"/>
      <c r="E90" s="19"/>
      <c r="F90" s="19"/>
      <c r="G90" s="19"/>
      <c r="H90" s="19"/>
      <c r="I90" s="19"/>
      <c r="J90" s="32"/>
      <c r="K90" s="26"/>
      <c r="L90" s="32"/>
      <c r="M90" s="33" t="str">
        <f t="shared" ca="1" si="2"/>
        <v/>
      </c>
    </row>
    <row r="91" spans="1:13" x14ac:dyDescent="0.45">
      <c r="A91" s="26"/>
      <c r="B91" s="32"/>
      <c r="C91" s="26"/>
      <c r="D91" s="26"/>
      <c r="E91" s="19"/>
      <c r="F91" s="19"/>
      <c r="G91" s="19"/>
      <c r="H91" s="19"/>
      <c r="I91" s="19"/>
      <c r="J91" s="32"/>
      <c r="K91" s="26"/>
      <c r="L91" s="32"/>
      <c r="M91" s="33" t="str">
        <f t="shared" ca="1" si="2"/>
        <v/>
      </c>
    </row>
    <row r="92" spans="1:13" x14ac:dyDescent="0.45">
      <c r="A92" s="26"/>
      <c r="B92" s="32"/>
      <c r="C92" s="26"/>
      <c r="D92" s="26"/>
      <c r="E92" s="19"/>
      <c r="F92" s="19"/>
      <c r="G92" s="19"/>
      <c r="H92" s="19"/>
      <c r="I92" s="19"/>
      <c r="J92" s="32"/>
      <c r="K92" s="26"/>
      <c r="L92" s="32"/>
      <c r="M92" s="33" t="str">
        <f t="shared" ca="1" si="2"/>
        <v/>
      </c>
    </row>
    <row r="93" spans="1:13" x14ac:dyDescent="0.45">
      <c r="A93" s="26"/>
      <c r="B93" s="32"/>
      <c r="C93" s="26"/>
      <c r="D93" s="26"/>
      <c r="E93" s="19"/>
      <c r="F93" s="19"/>
      <c r="G93" s="19"/>
      <c r="H93" s="19"/>
      <c r="I93" s="19"/>
      <c r="J93" s="32"/>
      <c r="K93" s="26"/>
      <c r="L93" s="32"/>
      <c r="M93" s="33" t="str">
        <f t="shared" ca="1" si="2"/>
        <v/>
      </c>
    </row>
    <row r="94" spans="1:13" x14ac:dyDescent="0.45">
      <c r="A94" s="26"/>
      <c r="B94" s="32"/>
      <c r="C94" s="26"/>
      <c r="D94" s="26"/>
      <c r="E94" s="19"/>
      <c r="F94" s="19"/>
      <c r="G94" s="19"/>
      <c r="H94" s="19"/>
      <c r="I94" s="19"/>
      <c r="J94" s="32"/>
      <c r="K94" s="26"/>
      <c r="L94" s="32"/>
      <c r="M94" s="33" t="str">
        <f t="shared" ca="1" si="2"/>
        <v/>
      </c>
    </row>
    <row r="95" spans="1:13" x14ac:dyDescent="0.45">
      <c r="A95" s="26"/>
      <c r="B95" s="32"/>
      <c r="C95" s="26"/>
      <c r="D95" s="26"/>
      <c r="E95" s="19"/>
      <c r="F95" s="19"/>
      <c r="G95" s="19"/>
      <c r="H95" s="19"/>
      <c r="I95" s="19"/>
      <c r="J95" s="32"/>
      <c r="K95" s="26"/>
      <c r="L95" s="32"/>
      <c r="M95" s="33" t="str">
        <f t="shared" ca="1" si="2"/>
        <v/>
      </c>
    </row>
    <row r="96" spans="1:13" x14ac:dyDescent="0.45">
      <c r="A96" s="26"/>
      <c r="B96" s="32"/>
      <c r="C96" s="26"/>
      <c r="D96" s="26"/>
      <c r="E96" s="19"/>
      <c r="F96" s="19"/>
      <c r="G96" s="19"/>
      <c r="H96" s="19"/>
      <c r="I96" s="19"/>
      <c r="J96" s="32"/>
      <c r="K96" s="26"/>
      <c r="L96" s="32"/>
      <c r="M96" s="33" t="str">
        <f t="shared" ca="1" si="2"/>
        <v/>
      </c>
    </row>
    <row r="97" spans="1:13" x14ac:dyDescent="0.45">
      <c r="A97" s="26"/>
      <c r="B97" s="32"/>
      <c r="C97" s="26"/>
      <c r="D97" s="26"/>
      <c r="E97" s="19"/>
      <c r="F97" s="19"/>
      <c r="G97" s="19"/>
      <c r="H97" s="19"/>
      <c r="I97" s="19"/>
      <c r="J97" s="32"/>
      <c r="K97" s="26"/>
      <c r="L97" s="32"/>
      <c r="M97" s="33" t="str">
        <f t="shared" ca="1" si="2"/>
        <v/>
      </c>
    </row>
    <row r="98" spans="1:13" x14ac:dyDescent="0.45">
      <c r="A98" s="26"/>
      <c r="B98" s="32"/>
      <c r="C98" s="26"/>
      <c r="D98" s="26"/>
      <c r="E98" s="19"/>
      <c r="F98" s="19"/>
      <c r="G98" s="19"/>
      <c r="H98" s="19"/>
      <c r="I98" s="19"/>
      <c r="J98" s="32"/>
      <c r="K98" s="26"/>
      <c r="L98" s="32"/>
      <c r="M98" s="33" t="str">
        <f t="shared" ca="1" si="2"/>
        <v/>
      </c>
    </row>
    <row r="99" spans="1:13" x14ac:dyDescent="0.45">
      <c r="A99" s="26"/>
      <c r="B99" s="32"/>
      <c r="C99" s="26"/>
      <c r="D99" s="26"/>
      <c r="E99" s="19"/>
      <c r="F99" s="19"/>
      <c r="G99" s="19"/>
      <c r="H99" s="19"/>
      <c r="I99" s="19"/>
      <c r="J99" s="32"/>
      <c r="K99" s="26"/>
      <c r="L99" s="32"/>
      <c r="M99" s="33" t="str">
        <f t="shared" ca="1" si="2"/>
        <v/>
      </c>
    </row>
    <row r="100" spans="1:13" x14ac:dyDescent="0.45">
      <c r="A100" s="26"/>
      <c r="B100" s="32"/>
      <c r="C100" s="26"/>
      <c r="D100" s="26"/>
      <c r="E100" s="19"/>
      <c r="F100" s="19"/>
      <c r="G100" s="19"/>
      <c r="H100" s="19"/>
      <c r="I100" s="19"/>
      <c r="J100" s="32"/>
      <c r="K100" s="26"/>
      <c r="L100" s="32"/>
      <c r="M100" s="33" t="str">
        <f t="shared" ca="1" si="2"/>
        <v/>
      </c>
    </row>
    <row r="101" spans="1:13" x14ac:dyDescent="0.45">
      <c r="A101" s="26"/>
      <c r="B101" s="32"/>
      <c r="C101" s="26"/>
      <c r="D101" s="26"/>
      <c r="E101" s="19"/>
      <c r="F101" s="19"/>
      <c r="G101" s="19"/>
      <c r="H101" s="19"/>
      <c r="I101" s="19"/>
      <c r="J101" s="32"/>
      <c r="K101" s="26"/>
      <c r="L101" s="32"/>
      <c r="M101" s="33" t="str">
        <f t="shared" ca="1" si="2"/>
        <v/>
      </c>
    </row>
    <row r="102" spans="1:13" x14ac:dyDescent="0.45">
      <c r="A102" s="26"/>
      <c r="B102" s="32"/>
      <c r="C102" s="26"/>
      <c r="D102" s="26"/>
      <c r="E102" s="19"/>
      <c r="F102" s="19"/>
      <c r="G102" s="19"/>
      <c r="H102" s="19"/>
      <c r="I102" s="19"/>
      <c r="J102" s="32"/>
      <c r="K102" s="26"/>
      <c r="L102" s="32"/>
      <c r="M102" s="33" t="str">
        <f t="shared" ca="1" si="2"/>
        <v/>
      </c>
    </row>
    <row r="103" spans="1:13" x14ac:dyDescent="0.45">
      <c r="A103" s="26"/>
      <c r="B103" s="32"/>
      <c r="C103" s="26"/>
      <c r="D103" s="26"/>
      <c r="E103" s="19"/>
      <c r="F103" s="19"/>
      <c r="G103" s="19"/>
      <c r="H103" s="19"/>
      <c r="I103" s="19"/>
      <c r="J103" s="32"/>
      <c r="K103" s="26"/>
      <c r="L103" s="32"/>
      <c r="M103" s="33" t="str">
        <f t="shared" ca="1" si="2"/>
        <v/>
      </c>
    </row>
    <row r="104" spans="1:13" x14ac:dyDescent="0.45">
      <c r="A104" s="26"/>
      <c r="B104" s="32"/>
      <c r="C104" s="26"/>
      <c r="D104" s="26"/>
      <c r="E104" s="19"/>
      <c r="F104" s="19"/>
      <c r="G104" s="19"/>
      <c r="H104" s="19"/>
      <c r="I104" s="19"/>
      <c r="J104" s="32"/>
      <c r="K104" s="26"/>
      <c r="L104" s="32"/>
      <c r="M104" s="33" t="str">
        <f t="shared" ca="1" si="2"/>
        <v/>
      </c>
    </row>
    <row r="105" spans="1:13" x14ac:dyDescent="0.45">
      <c r="A105" s="26"/>
      <c r="B105" s="32"/>
      <c r="C105" s="26"/>
      <c r="D105" s="26"/>
      <c r="E105" s="19"/>
      <c r="F105" s="19"/>
      <c r="G105" s="19"/>
      <c r="H105" s="19"/>
      <c r="I105" s="19"/>
      <c r="J105" s="32"/>
      <c r="K105" s="26"/>
      <c r="L105" s="32"/>
      <c r="M105" s="33" t="str">
        <f t="shared" ca="1" si="2"/>
        <v/>
      </c>
    </row>
    <row r="106" spans="1:13" x14ac:dyDescent="0.45">
      <c r="A106" s="26"/>
      <c r="B106" s="32"/>
      <c r="C106" s="26"/>
      <c r="D106" s="26"/>
      <c r="E106" s="19"/>
      <c r="F106" s="19"/>
      <c r="G106" s="19"/>
      <c r="H106" s="19"/>
      <c r="I106" s="19"/>
      <c r="J106" s="32"/>
      <c r="K106" s="26"/>
      <c r="L106" s="32"/>
      <c r="M106" s="33" t="str">
        <f t="shared" ca="1" si="2"/>
        <v/>
      </c>
    </row>
  </sheetData>
  <autoFilter ref="A5:M106" xr:uid="{00000000-0009-0000-0000-000004000000}"/>
  <conditionalFormatting sqref="D6:D106">
    <cfRule type="cellIs" dxfId="16" priority="1" operator="equal">
      <formula>"Major NC"</formula>
    </cfRule>
    <cfRule type="cellIs" dxfId="15" priority="2" operator="equal">
      <formula>"Minor NC"</formula>
    </cfRule>
    <cfRule type="cellIs" dxfId="14" priority="3" operator="equal">
      <formula>"OFI"</formula>
    </cfRule>
  </conditionalFormatting>
  <conditionalFormatting sqref="K6:K106">
    <cfRule type="cellIs" dxfId="13" priority="4" operator="equal">
      <formula>"Open"</formula>
    </cfRule>
    <cfRule type="cellIs" dxfId="12" priority="5" operator="equal">
      <formula>"In progress"</formula>
    </cfRule>
    <cfRule type="cellIs" dxfId="11" priority="6" operator="equal">
      <formula>"Closed"</formula>
    </cfRule>
    <cfRule type="cellIs" dxfId="10" priority="7" operator="equal">
      <formula>"Verified"</formula>
    </cfRule>
  </conditionalFormatting>
  <conditionalFormatting sqref="M7:M106">
    <cfRule type="cellIs" dxfId="9" priority="8" operator="greaterThan">
      <formula>0</formula>
    </cfRule>
  </conditionalFormatting>
  <dataValidations count="3">
    <dataValidation type="list" allowBlank="1" errorTitle="Invalid entry" error="Please choose a value from the list." sqref="D7:D106" xr:uid="{00000000-0002-0000-0400-000000000000}">
      <formula1>"Major NC,Minor NC,OFI"</formula1>
    </dataValidation>
    <dataValidation type="list" allowBlank="1" errorTitle="Invalid entry" error="Please choose a value from the list." sqref="K7:K106" xr:uid="{00000000-0002-0000-0400-000001000000}">
      <formula1>"Open,In progress,Closed,Verified"</formula1>
    </dataValidation>
    <dataValidation type="date" operator="greaterThan" allowBlank="1" error="Please enter a valid date (dd/mm/yyyy)." sqref="B7:B106 J7:J106 L7:L106" xr:uid="{00000000-0002-0000-0400-000002000000}">
      <formula1>36526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ISO/IEC 27001:2022 Internal Audit Workbook&amp;C&amp;8 © Muhammad Anwar · muhammad-anwar.com&amp;R&amp;8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3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30" customWidth="1"/>
    <col min="2" max="4" width="16" customWidth="1"/>
    <col min="5" max="5" width="4" customWidth="1"/>
    <col min="6" max="6" width="30" customWidth="1"/>
  </cols>
  <sheetData>
    <row r="1" spans="1:6" ht="30" customHeight="1" x14ac:dyDescent="0.45">
      <c r="A1" s="13" t="s">
        <v>370</v>
      </c>
      <c r="B1" s="14"/>
      <c r="C1" s="14"/>
      <c r="D1" s="14"/>
      <c r="E1" s="14"/>
      <c r="F1" s="15" t="s">
        <v>49</v>
      </c>
    </row>
    <row r="2" spans="1:6" ht="18" customHeight="1" x14ac:dyDescent="0.45">
      <c r="A2" s="16" t="s">
        <v>371</v>
      </c>
      <c r="B2" s="14"/>
      <c r="C2" s="14"/>
      <c r="D2" s="14"/>
      <c r="E2" s="14"/>
      <c r="F2" s="14"/>
    </row>
    <row r="3" spans="1:6" ht="4.05" customHeight="1" x14ac:dyDescent="0.45">
      <c r="A3" s="2"/>
      <c r="B3" s="2"/>
      <c r="C3" s="3"/>
      <c r="D3" s="4"/>
      <c r="E3" s="4"/>
      <c r="F3" s="5"/>
    </row>
    <row r="5" spans="1:6" x14ac:dyDescent="0.45">
      <c r="A5" s="17" t="s">
        <v>372</v>
      </c>
    </row>
    <row r="6" spans="1:6" ht="32" customHeight="1" x14ac:dyDescent="0.45">
      <c r="A6" s="21" t="s">
        <v>86</v>
      </c>
      <c r="B6" s="21" t="s">
        <v>373</v>
      </c>
      <c r="C6" s="21" t="s">
        <v>374</v>
      </c>
      <c r="D6" s="21" t="s">
        <v>375</v>
      </c>
    </row>
    <row r="7" spans="1:6" x14ac:dyDescent="0.45">
      <c r="A7" s="24" t="s">
        <v>27</v>
      </c>
      <c r="B7" s="33">
        <f>COUNTIF('Clauses 4-10'!$F$6:$F$30,"Conforming")</f>
        <v>0</v>
      </c>
      <c r="C7" s="33">
        <f>COUNTIF('Annex A Controls'!$G$6:$G$98,"Conforming")</f>
        <v>0</v>
      </c>
      <c r="D7" s="34">
        <f t="shared" ref="D7:D12" si="0">B7+C7</f>
        <v>0</v>
      </c>
    </row>
    <row r="8" spans="1:6" x14ac:dyDescent="0.45">
      <c r="A8" s="24" t="s">
        <v>29</v>
      </c>
      <c r="B8" s="33">
        <f>COUNTIF('Clauses 4-10'!$F$6:$F$30,"Minor NC")</f>
        <v>0</v>
      </c>
      <c r="C8" s="33">
        <f>COUNTIF('Annex A Controls'!$G$6:$G$98,"Minor NC")</f>
        <v>0</v>
      </c>
      <c r="D8" s="34">
        <f t="shared" si="0"/>
        <v>0</v>
      </c>
    </row>
    <row r="9" spans="1:6" x14ac:dyDescent="0.45">
      <c r="A9" s="24" t="s">
        <v>31</v>
      </c>
      <c r="B9" s="33">
        <f>COUNTIF('Clauses 4-10'!$F$6:$F$30,"Major NC")</f>
        <v>0</v>
      </c>
      <c r="C9" s="33">
        <f>COUNTIF('Annex A Controls'!$G$6:$G$98,"Major NC")</f>
        <v>0</v>
      </c>
      <c r="D9" s="34">
        <f t="shared" si="0"/>
        <v>0</v>
      </c>
    </row>
    <row r="10" spans="1:6" x14ac:dyDescent="0.45">
      <c r="A10" s="24" t="s">
        <v>33</v>
      </c>
      <c r="B10" s="33">
        <f>COUNTIF('Clauses 4-10'!$F$6:$F$30,"OFI")</f>
        <v>0</v>
      </c>
      <c r="C10" s="33">
        <f>COUNTIF('Annex A Controls'!$G$6:$G$98,"OFI")</f>
        <v>0</v>
      </c>
      <c r="D10" s="34">
        <f t="shared" si="0"/>
        <v>0</v>
      </c>
    </row>
    <row r="11" spans="1:6" x14ac:dyDescent="0.45">
      <c r="A11" s="24" t="s">
        <v>376</v>
      </c>
      <c r="B11" s="33">
        <f>COUNTIF('Clauses 4-10'!$F$6:$F$30,"Not applicable")</f>
        <v>0</v>
      </c>
      <c r="C11" s="33">
        <f>COUNTIF('Annex A Controls'!$G$6:$G$98,"Not applicable")</f>
        <v>0</v>
      </c>
      <c r="D11" s="34">
        <f t="shared" si="0"/>
        <v>0</v>
      </c>
    </row>
    <row r="12" spans="1:6" x14ac:dyDescent="0.45">
      <c r="A12" s="24" t="s">
        <v>377</v>
      </c>
      <c r="B12" s="33">
        <f>25-COUNTA('Clauses 4-10'!$F$6:$F$30)</f>
        <v>25</v>
      </c>
      <c r="C12" s="33">
        <f>93-COUNTA('Annex A Controls'!$G$6:$G$98)</f>
        <v>93</v>
      </c>
      <c r="D12" s="34">
        <f t="shared" si="0"/>
        <v>118</v>
      </c>
    </row>
    <row r="13" spans="1:6" ht="26.25" x14ac:dyDescent="0.45">
      <c r="A13" s="18" t="s">
        <v>378</v>
      </c>
      <c r="B13" s="35">
        <f>IFERROR(B7/(B7+B8+B9),0)</f>
        <v>0</v>
      </c>
      <c r="C13" s="35">
        <f>IFERROR(C7/(C7+C8+C9),0)</f>
        <v>0</v>
      </c>
      <c r="D13" s="35">
        <f>IFERROR(D7/(D7+D8+D9),0)</f>
        <v>0</v>
      </c>
    </row>
    <row r="16" spans="1:6" x14ac:dyDescent="0.45">
      <c r="A16" s="17" t="s">
        <v>379</v>
      </c>
    </row>
    <row r="17" spans="1:4" ht="32" customHeight="1" x14ac:dyDescent="0.45">
      <c r="A17" s="21" t="s">
        <v>380</v>
      </c>
      <c r="B17" s="21" t="s">
        <v>381</v>
      </c>
      <c r="C17" s="21"/>
      <c r="D17" s="21"/>
    </row>
    <row r="18" spans="1:4" x14ac:dyDescent="0.45">
      <c r="A18" s="24" t="s">
        <v>382</v>
      </c>
      <c r="B18" s="33">
        <f>COUNTIF('Annex A Controls'!$D$6:$D$98,"Yes")</f>
        <v>0</v>
      </c>
    </row>
    <row r="19" spans="1:4" x14ac:dyDescent="0.45">
      <c r="A19" s="18" t="s">
        <v>383</v>
      </c>
      <c r="B19" s="36">
        <f>COUNTIF('Annex A Controls'!$D$6:$D$98,"No")</f>
        <v>0</v>
      </c>
    </row>
    <row r="20" spans="1:4" x14ac:dyDescent="0.45">
      <c r="A20" s="24" t="s">
        <v>384</v>
      </c>
      <c r="B20" s="33">
        <f>COUNTIF('Annex A Controls'!$E$6:$E$98,"Implemented")</f>
        <v>0</v>
      </c>
    </row>
    <row r="21" spans="1:4" x14ac:dyDescent="0.45">
      <c r="A21" s="18" t="s">
        <v>385</v>
      </c>
      <c r="B21" s="36">
        <f>COUNTIF('Annex A Controls'!$E$6:$E$98,"Partially implemented")</f>
        <v>0</v>
      </c>
    </row>
    <row r="22" spans="1:4" x14ac:dyDescent="0.45">
      <c r="A22" s="24" t="s">
        <v>386</v>
      </c>
      <c r="B22" s="33">
        <f>COUNTIF('Annex A Controls'!$E$6:$E$98,"Not implemented")</f>
        <v>0</v>
      </c>
    </row>
    <row r="23" spans="1:4" x14ac:dyDescent="0.45">
      <c r="A23" s="18" t="s">
        <v>387</v>
      </c>
      <c r="B23" s="36">
        <f>COUNTIF('Annex A Controls'!$E$6:$E$98,"Planned")</f>
        <v>0</v>
      </c>
    </row>
    <row r="26" spans="1:4" x14ac:dyDescent="0.45">
      <c r="A26" s="17" t="s">
        <v>388</v>
      </c>
    </row>
    <row r="27" spans="1:4" ht="32" customHeight="1" x14ac:dyDescent="0.45">
      <c r="A27" s="21" t="s">
        <v>389</v>
      </c>
      <c r="B27" s="21" t="s">
        <v>390</v>
      </c>
      <c r="C27" s="21" t="s">
        <v>391</v>
      </c>
      <c r="D27" s="21" t="s">
        <v>375</v>
      </c>
    </row>
    <row r="28" spans="1:4" x14ac:dyDescent="0.45">
      <c r="A28" s="24" t="s">
        <v>31</v>
      </c>
      <c r="B28" s="33">
        <f>COUNTIFS('Findings &amp; CAP'!$D$7:$D$106,"Major NC",'Findings &amp; CAP'!$K$7:$K$106,"Open")+COUNTIFS('Findings &amp; CAP'!$D$7:$D$106,"Major NC",'Findings &amp; CAP'!$K$7:$K$106,"In progress")</f>
        <v>0</v>
      </c>
      <c r="C28" s="33">
        <f>COUNTIFS('Findings &amp; CAP'!$D$7:$D$106,"Major NC",'Findings &amp; CAP'!$K$7:$K$106,"Closed")+COUNTIFS('Findings &amp; CAP'!$D$7:$D$106,"Major NC",'Findings &amp; CAP'!$K$7:$K$106,"Verified")</f>
        <v>0</v>
      </c>
      <c r="D28" s="34">
        <f>COUNTIF('Findings &amp; CAP'!$D$7:$D$106,"Major NC")</f>
        <v>0</v>
      </c>
    </row>
    <row r="29" spans="1:4" x14ac:dyDescent="0.45">
      <c r="A29" s="24" t="s">
        <v>29</v>
      </c>
      <c r="B29" s="33">
        <f>COUNTIFS('Findings &amp; CAP'!$D$7:$D$106,"Minor NC",'Findings &amp; CAP'!$K$7:$K$106,"Open")+COUNTIFS('Findings &amp; CAP'!$D$7:$D$106,"Minor NC",'Findings &amp; CAP'!$K$7:$K$106,"In progress")</f>
        <v>0</v>
      </c>
      <c r="C29" s="33">
        <f>COUNTIFS('Findings &amp; CAP'!$D$7:$D$106,"Minor NC",'Findings &amp; CAP'!$K$7:$K$106,"Closed")+COUNTIFS('Findings &amp; CAP'!$D$7:$D$106,"Minor NC",'Findings &amp; CAP'!$K$7:$K$106,"Verified")</f>
        <v>0</v>
      </c>
      <c r="D29" s="34">
        <f>COUNTIF('Findings &amp; CAP'!$D$7:$D$106,"Minor NC")</f>
        <v>0</v>
      </c>
    </row>
    <row r="30" spans="1:4" x14ac:dyDescent="0.45">
      <c r="A30" s="24" t="s">
        <v>33</v>
      </c>
      <c r="B30" s="33">
        <f>COUNTIFS('Findings &amp; CAP'!$D$7:$D$106,"OFI",'Findings &amp; CAP'!$K$7:$K$106,"Open")+COUNTIFS('Findings &amp; CAP'!$D$7:$D$106,"OFI",'Findings &amp; CAP'!$K$7:$K$106,"In progress")</f>
        <v>0</v>
      </c>
      <c r="C30" s="33">
        <f>COUNTIFS('Findings &amp; CAP'!$D$7:$D$106,"OFI",'Findings &amp; CAP'!$K$7:$K$106,"Closed")+COUNTIFS('Findings &amp; CAP'!$D$7:$D$106,"OFI",'Findings &amp; CAP'!$K$7:$K$106,"Verified")</f>
        <v>0</v>
      </c>
      <c r="D30" s="34">
        <f>COUNTIF('Findings &amp; CAP'!$D$7:$D$106,"OFI")</f>
        <v>0</v>
      </c>
    </row>
    <row r="31" spans="1:4" x14ac:dyDescent="0.45">
      <c r="A31" s="18" t="s">
        <v>392</v>
      </c>
      <c r="D31" s="37">
        <f ca="1">COUNTIF('Findings &amp; CAP'!$M$7:$M$106,"&gt;0")</f>
        <v>0</v>
      </c>
    </row>
    <row r="33" spans="1:1" x14ac:dyDescent="0.45">
      <c r="A33" s="38" t="s">
        <v>393</v>
      </c>
    </row>
  </sheetData>
  <conditionalFormatting sqref="A7:A11">
    <cfRule type="cellIs" dxfId="8" priority="1" operator="equal">
      <formula>"Conforming"</formula>
    </cfRule>
    <cfRule type="cellIs" dxfId="7" priority="2" operator="equal">
      <formula>"Minor NC"</formula>
    </cfRule>
    <cfRule type="cellIs" dxfId="6" priority="3" operator="equal">
      <formula>"Major NC"</formula>
    </cfRule>
    <cfRule type="cellIs" dxfId="5" priority="4" operator="equal">
      <formula>"OFI"</formula>
    </cfRule>
    <cfRule type="cellIs" dxfId="4" priority="5" operator="equal">
      <formula>"Not applicable"</formula>
    </cfRule>
  </conditionalFormatting>
  <conditionalFormatting sqref="A28:A30">
    <cfRule type="cellIs" dxfId="3" priority="6" operator="equal">
      <formula>"Major NC"</formula>
    </cfRule>
    <cfRule type="cellIs" dxfId="2" priority="7" operator="equal">
      <formula>"Minor NC"</formula>
    </cfRule>
    <cfRule type="cellIs" dxfId="1" priority="8" operator="equal">
      <formula>"OFI"</formula>
    </cfRule>
  </conditionalFormatting>
  <conditionalFormatting sqref="D31">
    <cfRule type="cellIs" dxfId="0" priority="9" operator="greaterThan">
      <formula>0</formula>
    </cfRule>
  </conditionalFormatting>
  <printOptions horizontalCentered="1"/>
  <pageMargins left="0.4" right="0.4" top="1" bottom="1" header="0.5" footer="0.5"/>
  <pageSetup paperSize="9" fitToHeight="0" orientation="landscape"/>
  <headerFooter>
    <oddFooter>&amp;L&amp;8 ISO/IEC 27001:2022 Internal Audit Workbook&amp;C&amp;8 © Muhammad Anwar · muhammad-anwar.com&amp;R&amp;8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Introduction</vt:lpstr>
      <vt:lpstr>Audit Plan</vt:lpstr>
      <vt:lpstr>Clauses 4-10</vt:lpstr>
      <vt:lpstr>Annex A Controls</vt:lpstr>
      <vt:lpstr>Findings &amp; CAP</vt:lpstr>
      <vt:lpstr>Dashboard</vt:lpstr>
      <vt:lpstr>Introduction!Print_Area</vt:lpstr>
      <vt:lpstr>'Annex A Controls'!Print_Titles</vt:lpstr>
      <vt:lpstr>'Audit Plan'!Print_Titles</vt:lpstr>
      <vt:lpstr>'Clauses 4-10'!Print_Titles</vt:lpstr>
      <vt:lpstr>'Findings &amp; CAP'!Print_Titles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ISO/IEC 27001:2022 Internal Audit Workbook</dc:title>
  <dc:creator>Muhammad Anwar · muhammad-anwar.com</dc:creator>
  <cp:lastModifiedBy>Muhammad Anwar</cp:lastModifiedBy>
  <dcterms:created xsi:type="dcterms:W3CDTF">2026-10-09T10:34:50Z</dcterms:created>
  <dcterms:modified xsi:type="dcterms:W3CDTF">2026-10-09T10:36:24Z</dcterms:modified>
</cp:coreProperties>
</file>